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055" windowHeight="4620" activeTab="0"/>
  </bookViews>
  <sheets>
    <sheet name="Recettes 2015" sheetId="1" r:id="rId1"/>
    <sheet name="Depenses 2015" sheetId="2" r:id="rId2"/>
    <sheet name="recap2015" sheetId="3" r:id="rId3"/>
    <sheet name="Feuil2" sheetId="4" r:id="rId4"/>
  </sheets>
  <externalReferences>
    <externalReference r:id="rId7"/>
  </externalReferences>
  <definedNames>
    <definedName name="_xlnm.Print_Titles" localSheetId="1">'Depenses 2015'!$2:$6</definedName>
    <definedName name="_xlnm.Print_Titles" localSheetId="0">'Recettes 2015'!$1:$6</definedName>
  </definedNames>
  <calcPr fullCalcOnLoad="1"/>
</workbook>
</file>

<file path=xl/sharedStrings.xml><?xml version="1.0" encoding="utf-8"?>
<sst xmlns="http://schemas.openxmlformats.org/spreadsheetml/2006/main" count="704" uniqueCount="611">
  <si>
    <t xml:space="preserve">مجموع القسم 02         02 Total de la section </t>
  </si>
  <si>
    <t>مجموع الباب 60             Total du chapitre 60</t>
  </si>
  <si>
    <t>دفعات الفائض للجزء الثاني من الميزانية</t>
  </si>
  <si>
    <t>0 5</t>
  </si>
  <si>
    <t>0 9</t>
  </si>
  <si>
    <t>سداد أصل القرض رقم………... الممنوح من طرف ص.ت.ج.</t>
  </si>
  <si>
    <t>النتائج</t>
  </si>
  <si>
    <t>مجال إندماج النتائج</t>
  </si>
  <si>
    <t>مجموع الباب 50           Total du chapitre 50</t>
  </si>
  <si>
    <t>دفعات لمصلحة الاستقبال والمساعدة وتقييم البرامج</t>
  </si>
  <si>
    <t>دفعات لمراكز التكوين</t>
  </si>
  <si>
    <t>دفعات للوكالة المستقلة للنقل</t>
  </si>
  <si>
    <t>دفعات للمكتب الوطني للنقل</t>
  </si>
  <si>
    <t>(لصيانة الانارة العمومية ))</t>
  </si>
  <si>
    <t xml:space="preserve">دفعات لفائدة الشركات الخاصة </t>
  </si>
  <si>
    <t>(صيانة المناطق الخضراء )</t>
  </si>
  <si>
    <t>دفعات لفائدة الشركات الخاصة نظير الخدمات التي تسديها للجماعات المحلية (مطرح النفايات أم عزة)</t>
  </si>
  <si>
    <t>دفعات لفائدة   الشركات الخاصة نظير الخدمات التي تسديها للجماعات المحلية</t>
  </si>
  <si>
    <t>دفعات لفائدة  شركة التنمية المحلية للانارة  العمومية(SDL)</t>
  </si>
  <si>
    <t>دفعات لفائدة الجمعية الرياضية السلاوية ( فرع كرة السلة )</t>
  </si>
  <si>
    <t>دفعات لفائدة الجمعية الرياضية السلاوية ( فرع كرة القدم)</t>
  </si>
  <si>
    <t xml:space="preserve">دفعات لفائدة تعاونية الدائم لبائعي السمك </t>
  </si>
  <si>
    <t>جمعية امل  سلا الفضاء الاجتماعي التربوي لدعم كفاءات الشباب  (بطانة)</t>
  </si>
  <si>
    <t>جمعية الشبكة الجمعوية لتسيير مركز تنمية  كفاءات الشباب بحي الرحمة (تابريكت)</t>
  </si>
  <si>
    <t>مؤسسة سلا للثقافة و الفنون</t>
  </si>
  <si>
    <t>دفعات لفائدة جمعية ابي رقراق ( دعم فضاء هوليود)</t>
  </si>
  <si>
    <t xml:space="preserve">دفعات لفائدة جمعية الامل لدعم المركب الاجتماعي لسلا الجديدة </t>
  </si>
  <si>
    <t xml:space="preserve">دفعات لفائدة  مؤسسة   تسيير المركز الوطني محمد السادس للمعاقين </t>
  </si>
  <si>
    <t xml:space="preserve">دفعات لفائدة  جمعية العصبة المغربية لمحاربة داء السل فرع سلا </t>
  </si>
  <si>
    <t>دعم لفائدة جمعية ابي رقراق ( فيلم المرأة)</t>
  </si>
  <si>
    <r>
      <t>LE REGIME</t>
    </r>
    <r>
      <rPr>
        <sz val="8"/>
        <color indexed="8"/>
        <rFont val="Palatino Linotype"/>
        <family val="1"/>
      </rPr>
      <t> </t>
    </r>
    <r>
      <rPr>
        <b/>
        <sz val="8"/>
        <color indexed="8"/>
        <rFont val="Palatino Linotype"/>
        <family val="1"/>
      </rPr>
      <t>D'ASSISTANCE MEDICALE</t>
    </r>
  </si>
  <si>
    <t>دفعات لفائدة  نظام المساعدة الطبية RAMED</t>
  </si>
  <si>
    <t xml:space="preserve">دفعات لفائدة  شركة اتصالات المغرب </t>
  </si>
  <si>
    <t>دفعات لفائدة  مؤسسة حسن السنوسي للمساهمة في تسيير المؤسسة المغربية للنهوض بالتعليم الاولي</t>
  </si>
  <si>
    <t>دفعات لفائدة دار الاسعاف و الرعاية الاجتماعية بسلا</t>
  </si>
  <si>
    <t>دفعات أخرى </t>
  </si>
  <si>
    <t>دفعات لفائدة ميزانيات النقابات الجماعية</t>
  </si>
  <si>
    <t>دفعات لفائدة شركة العاصمة grouppement communal al assima</t>
  </si>
  <si>
    <t>دفعات للجماعات المحلية</t>
  </si>
  <si>
    <t>مساهمة في الميزانية الملحقة لجماعة لعيايدة</t>
  </si>
  <si>
    <t>مساهمة في الميزانية الملحقة لجماعة حصين</t>
  </si>
  <si>
    <t>مساهمة في الميزانية الملحقة لجماعة بطانة</t>
  </si>
  <si>
    <t>مساهمة في الميزانية الملحقة لجماعة لمريسة</t>
  </si>
  <si>
    <t>مساهمة في الميزانية الملحقة لجماعة تابريكت</t>
  </si>
  <si>
    <t>دفعات لحساب النفقات من المبالغ المرصودة</t>
  </si>
  <si>
    <t>أشغال متعلقة بالصحة  والأمن العام لفائدة ملاكين قاصرين</t>
  </si>
  <si>
    <t>مصاريف لفائدة الغير</t>
  </si>
  <si>
    <t>الدعم من خلال مصاريف لفائدة الغير</t>
  </si>
  <si>
    <t>العتاد وصوائر التسيير</t>
  </si>
  <si>
    <t>الموظفين </t>
  </si>
  <si>
    <t>صوائر المسطرة وإقامة الدعاوي</t>
  </si>
  <si>
    <t>تعويضات عن الضرر لصالح الخواص </t>
  </si>
  <si>
    <t>تعويضات </t>
  </si>
  <si>
    <t>سداد للمقاولات</t>
  </si>
  <si>
    <t>سداد للخواص</t>
  </si>
  <si>
    <t>سداد وإرجاع الحقوق والرسوم والوجيبات المحصلة بغير حق</t>
  </si>
  <si>
    <t>.09</t>
  </si>
  <si>
    <t>دعم أنشطة مختلفة</t>
  </si>
  <si>
    <t>مجال الدعم </t>
  </si>
  <si>
    <t>مجموع الباب 30       Total du chapitre 30</t>
  </si>
  <si>
    <t>شراء عتاد الصيانة</t>
  </si>
  <si>
    <t>المستحقات</t>
  </si>
  <si>
    <t>الصيانة والمحافظة</t>
  </si>
  <si>
    <t>نقط الماء</t>
  </si>
  <si>
    <t>استهلاك الإنارة العمومية</t>
  </si>
  <si>
    <t>الصيانة الإعتيادية للمولدات ومحطات التحويل</t>
  </si>
  <si>
    <t>الصيانة الإعتيادية لمنشآت الإنارة العمومية </t>
  </si>
  <si>
    <t>العناية والإصلاح الإعتيادي لشبكات التوزيع ومنشآت الإنارة</t>
  </si>
  <si>
    <t>الإنارة العمومية</t>
  </si>
  <si>
    <t>صيانة منشآت أخرى</t>
  </si>
  <si>
    <t>صيانة منشآت الإنارة العمومية</t>
  </si>
  <si>
    <t>صيانة منشآت الماء الصالح للشرب</t>
  </si>
  <si>
    <t>صيانة المنشآت الرياضية</t>
  </si>
  <si>
    <t>صيانة البنايات التقنية </t>
  </si>
  <si>
    <t>الصيانة الإعتيادية للطرقات</t>
  </si>
  <si>
    <t>صيانة مجاري المياه المستعملة</t>
  </si>
  <si>
    <t>صيانة الشواطئ والمسابح</t>
  </si>
  <si>
    <t>صيانة الساحات العمومية والمنتزهات ومرافق السيارات والمزابل العمومية</t>
  </si>
  <si>
    <t>الصيانة الإعتيادية للمناطق الخضراء والحدائق والغابات</t>
  </si>
  <si>
    <t>الصيانة والمحافظة على الممتلكات</t>
  </si>
  <si>
    <t>شراء القواديس ومجامع المياه من الصلب</t>
  </si>
  <si>
    <t>شراء عتاد صغير</t>
  </si>
  <si>
    <t>شراء شارات أسماء الشوارع</t>
  </si>
  <si>
    <t>شراء شارات لترقيم العمارات</t>
  </si>
  <si>
    <t>شراء عتاد صغير للتشوير</t>
  </si>
  <si>
    <t>شراء الأسمدة</t>
  </si>
  <si>
    <t>شراء البذور والأزهار للمغارس والمشاتل</t>
  </si>
  <si>
    <t>شراء الأشجار والأغراس</t>
  </si>
  <si>
    <t>السكن، المناطق الخضراء، الحدائق والمحافظة على البيئة</t>
  </si>
  <si>
    <t>التعمير، السكن، والمحافظة على البيئة</t>
  </si>
  <si>
    <t>مجال الشؤون التقنية</t>
  </si>
  <si>
    <t>مجموع الباب 20         Total du chapitre 20</t>
  </si>
  <si>
    <t>صوائر الغسل والدفن</t>
  </si>
  <si>
    <t>صوائر نقل الأموات</t>
  </si>
  <si>
    <t>الصيانة والإصلاح الإعتيادي للمقابر</t>
  </si>
  <si>
    <t>شراء مواد البناء</t>
  </si>
  <si>
    <t>المقابر ومصالح دفن الأموات</t>
  </si>
  <si>
    <t>مصاريف الطقوس</t>
  </si>
  <si>
    <t>طقوس دينية</t>
  </si>
  <si>
    <t> الأنشطة الدينية</t>
  </si>
  <si>
    <t xml:space="preserve">منح لصالح الجمعيات  الاجتمــــــــــاعية </t>
  </si>
  <si>
    <t xml:space="preserve">منح لصالح الجمعيات  الثقــــــــــــــافية </t>
  </si>
  <si>
    <t>منح لصالح الجمعيات</t>
  </si>
  <si>
    <t>الإصلاح الإعتيادي للبنايات</t>
  </si>
  <si>
    <t>الصيانة والإصلاح الإعتيادي للعتاد</t>
  </si>
  <si>
    <t>المتاحف </t>
  </si>
  <si>
    <t>الصيانة الإعتيادية للبنايات</t>
  </si>
  <si>
    <t>الصيانة والإصلاحات الإعتيادية للعتاد</t>
  </si>
  <si>
    <t>دور الشباب</t>
  </si>
  <si>
    <t>المسارح</t>
  </si>
  <si>
    <t>تسفير الكتب والسجلات المختلفة</t>
  </si>
  <si>
    <t>الصيانة الإعتيادية للبنايات </t>
  </si>
  <si>
    <t>الصيانة والإصلاح الإعتيادي للعتاد والأثاث</t>
  </si>
  <si>
    <t>شراء الكتب </t>
  </si>
  <si>
    <t>المكتبات </t>
  </si>
  <si>
    <t>الثقافة والفنون الجميلة</t>
  </si>
  <si>
    <t>مصاريف تسيير دور حضانة الأطفال</t>
  </si>
  <si>
    <t>مصاريف تسيير المراكز الاجتماعية والثقافية الخاصة بالمرأة</t>
  </si>
  <si>
    <t>مصاريف التكوين المستمر لموظفي الجماعة</t>
  </si>
  <si>
    <t>مصاريف التكوين المستمر للمنتخبين</t>
  </si>
  <si>
    <t>المساهمات في مصاريف تسيير معاهد التكوين التقني</t>
  </si>
  <si>
    <t>المساهمات في مصاريف تسيير مراكز التكوين الإداري</t>
  </si>
  <si>
    <t>مراكز التكوين</t>
  </si>
  <si>
    <t>التكوين المهني</t>
  </si>
  <si>
    <t>الصيانة والإصلاح الإعتيادي للبنايات</t>
  </si>
  <si>
    <t>الصيانة والمحافظة </t>
  </si>
  <si>
    <t>شراء كتب لمنح الجوائز</t>
  </si>
  <si>
    <t>شراء الكتب للمكتبات</t>
  </si>
  <si>
    <t>شراء لوازم مدرسية</t>
  </si>
  <si>
    <t>مواد غذائية ولوازم استهلاكية</t>
  </si>
  <si>
    <t>التعليم الثانوي</t>
  </si>
  <si>
    <t>شراء الكتب لمنح الجوائز </t>
  </si>
  <si>
    <t>مواد غدائية ولوازم استهلاكية</t>
  </si>
  <si>
    <t>التعليم الإبتدائي</t>
  </si>
  <si>
    <t>المحافظة على المراكز الإستشفائية والمستوصفات</t>
  </si>
  <si>
    <t xml:space="preserve"> </t>
  </si>
  <si>
    <t>شراء عتاد صغير للتلقيح</t>
  </si>
  <si>
    <t>شراء مواد التلقيح</t>
  </si>
  <si>
    <t>حملات التلقيح</t>
  </si>
  <si>
    <t>شراء عتاد صغير للمكاتب البلدية للصحة</t>
  </si>
  <si>
    <t>شراء المبيدات للطفيليات والحشرات</t>
  </si>
  <si>
    <t>شراء مواد إبادة الفئران</t>
  </si>
  <si>
    <t>شراء المواد للوقاية الصحية للمكاتب البلدية للصحة والمراكز الإستشفائية والمستوصفات</t>
  </si>
  <si>
    <t>شراء المواد الصحية للمكاتب البلدية الصحية والمراكز الإستشفائية</t>
  </si>
  <si>
    <t>مواد صحية وصيدلية</t>
  </si>
  <si>
    <t>العلاجات الأساسية والمحافظة على الصحة</t>
  </si>
  <si>
    <t>شراء لوازم الرياضة</t>
  </si>
  <si>
    <t>مساهمات في مصاريف تسيير المركبات الرياضية</t>
  </si>
  <si>
    <t>مساهمات في مصاريف تسيير الملاعب الرياضية</t>
  </si>
  <si>
    <t>مساهمات في مصاريف تسيير القاعات الرياضية</t>
  </si>
  <si>
    <t>ملاعب ،قاعات ومركبات رياضية</t>
  </si>
  <si>
    <t>إعانات للفرق الرياضية</t>
  </si>
  <si>
    <t>إعانات للجمعيات الرياضية</t>
  </si>
  <si>
    <t>الجمعيات والفرق الرياضية</t>
  </si>
  <si>
    <t>مساعدات للرياضة والإستجمام</t>
  </si>
  <si>
    <t>شراء مواد غدائية</t>
  </si>
  <si>
    <t>مصاريف الدفن والقضاء على القمل</t>
  </si>
  <si>
    <t>هبات ومعونات لصالح المحتاجين</t>
  </si>
  <si>
    <t>مصاريف نقل الأطفال للمخيمات</t>
  </si>
  <si>
    <t>مصاريف الختانة </t>
  </si>
  <si>
    <t>الهبات والمعونات</t>
  </si>
  <si>
    <t>اعانات لمؤسسات اخرى اجتماعية</t>
  </si>
  <si>
    <t>اعانات مقدمة للاعمال الانسانية</t>
  </si>
  <si>
    <t>إعانات مقدمة للمؤسسات الخيرية العمومية </t>
  </si>
  <si>
    <t>إعانات مقدمة لجمعيات الأعمال الإجتماعية  للموظفين</t>
  </si>
  <si>
    <t>الإعانة المقدمة للجمعيات والمؤسسات المحلية</t>
  </si>
  <si>
    <t>المساعدة الإجتماعية</t>
  </si>
  <si>
    <t>مجال الشؤون الاجتماعية</t>
  </si>
  <si>
    <t>مجموع الباب 10        Total du chapitre 10</t>
  </si>
  <si>
    <t>فوائد التأخير</t>
  </si>
  <si>
    <t>تحملات مالية أخرى</t>
  </si>
  <si>
    <t>فوائد القرض الممنوح من طرف ص. ت .ج</t>
  </si>
  <si>
    <t>فوائد القروض</t>
  </si>
  <si>
    <t>نشاطات مالية متعلقة بتكاليف الديون</t>
  </si>
  <si>
    <t>.02</t>
  </si>
  <si>
    <t>ضرائب ورسوم</t>
  </si>
  <si>
    <t> إعلانات قانونية ، إدراجات و مصاريف النشر</t>
  </si>
  <si>
    <t>الإعلانات</t>
  </si>
  <si>
    <t>التأمين عن الحريق وعن المسؤولية المدنية</t>
  </si>
  <si>
    <t>رسوم بريدية ومصاريف المراسلات</t>
  </si>
  <si>
    <t>رسوم ومستحقات المواصلات اللاسلكية</t>
  </si>
  <si>
    <t>مصاريف التدفئة وموادها</t>
  </si>
  <si>
    <t>مستحقات استهلاك الماء </t>
  </si>
  <si>
    <t>مستحقات استهلاك الكهرباء</t>
  </si>
  <si>
    <t>مصاريف أخرى للإدارة العامة</t>
  </si>
  <si>
    <t>مصاريف الدراسات التقنية والتحاليل</t>
  </si>
  <si>
    <t>مصاريف تهييء لوائح أجور الموظفين من طرف مؤسسات أخرى</t>
  </si>
  <si>
    <t>أتعاب </t>
  </si>
  <si>
    <t>دراسات عامة</t>
  </si>
  <si>
    <t>دراسات ، أبحاث وأتعاب</t>
  </si>
  <si>
    <t>صيانة وتجديد العتاد الصغير</t>
  </si>
  <si>
    <t>شراء مواد التشحيم</t>
  </si>
  <si>
    <t>شراء مداد طبع اللحوم</t>
  </si>
  <si>
    <t>شراء السلاح والدخيرة</t>
  </si>
  <si>
    <t>مصاريف تغدية الحيوانات وإسراجها</t>
  </si>
  <si>
    <t>المدابح والمحاجز</t>
  </si>
  <si>
    <t>شراء المواد البلاستيكية</t>
  </si>
  <si>
    <t>شراء المواد المطهرة</t>
  </si>
  <si>
    <t>شراء مواد الصيانة المنزلية</t>
  </si>
  <si>
    <t>مواد حفظ الصحة</t>
  </si>
  <si>
    <t>شراء الأجر</t>
  </si>
  <si>
    <t>شراء الطوب</t>
  </si>
  <si>
    <t>شراء الجير </t>
  </si>
  <si>
    <t>شراء الزفت</t>
  </si>
  <si>
    <t>شراء العتاد الكهربائي الصغير</t>
  </si>
  <si>
    <t>شراء اللوازم الصحية ومواد الترصيص</t>
  </si>
  <si>
    <t>شراء الصباغة</t>
  </si>
  <si>
    <t>شراء الزجاج </t>
  </si>
  <si>
    <t>شراءمواد حديدية وقوادس وجامع المياه</t>
  </si>
  <si>
    <t>شراء الخشب</t>
  </si>
  <si>
    <t>شراء الإسمنت والأرصفة والزليج</t>
  </si>
  <si>
    <t>شراء المواد الخام من المقالع</t>
  </si>
  <si>
    <t>مواد البناء</t>
  </si>
  <si>
    <t>الضريبة الخاصة على السيارات</t>
  </si>
  <si>
    <t>مصاريف تأمين السيارات والآليات </t>
  </si>
  <si>
    <t>صيانة وإصلاح السيارات والآليات</t>
  </si>
  <si>
    <t>قطع الغيار والإطارات المطاطية للسيارات والآليات</t>
  </si>
  <si>
    <t>شراء الوقود والزيوت </t>
  </si>
  <si>
    <t>مرأب السيارات والآليات </t>
  </si>
  <si>
    <t>لوازم ومنتوجات النشر</t>
  </si>
  <si>
    <t>لوازم العتاد التقني والمعلوماتي</t>
  </si>
  <si>
    <t>لوازم المكتب ، مواد الطباعة ، أوراق ومطبوعات </t>
  </si>
  <si>
    <t>لوازم ومطبوعات</t>
  </si>
  <si>
    <t>الصيانة الإعتيادية للعتاد التقني</t>
  </si>
  <si>
    <t>الصيانة الإعتيادية لشبكة الهاتف والماء والكهرباء</t>
  </si>
  <si>
    <t>الصيانة الإعتيادية لعتاد وأثات المكاتب</t>
  </si>
  <si>
    <t>الصيانة والإصلاح الإعتيادي للعتاد المعلوماتي</t>
  </si>
  <si>
    <t>الصيانة الإعتيادية لدور السكني</t>
  </si>
  <si>
    <t>الصيانة والمحافظة على البنايات الإدارية</t>
  </si>
  <si>
    <t>العناية والمحافظة على البنايات والعتاد التقني</t>
  </si>
  <si>
    <t>اكتراء عتاد معلوماتي</t>
  </si>
  <si>
    <t>اكتراء آليات النقل وآليات أخرى</t>
  </si>
  <si>
    <t>اكتراء أراضي </t>
  </si>
  <si>
    <t>اكتراء دور للسكنى</t>
  </si>
  <si>
    <t>اكتراء بنايات إدارية</t>
  </si>
  <si>
    <t>الإكتراء</t>
  </si>
  <si>
    <t>الأنشطة المتعلقة بوسائل التسيير الأخرى</t>
  </si>
  <si>
    <t>مصاريف التداريب</t>
  </si>
  <si>
    <t>مصاريف النقل داخل المملكة</t>
  </si>
  <si>
    <t>مصاريف المهمة بالخارج</t>
  </si>
  <si>
    <t>مصاريف التنقل داخل المملكة</t>
  </si>
  <si>
    <t>نقل وتنقل الموظفين</t>
  </si>
  <si>
    <t>لباس الأعوان و المستخدمين</t>
  </si>
  <si>
    <t>تأمين اليد العاملة</t>
  </si>
  <si>
    <t>التعويض عن الولادة</t>
  </si>
  <si>
    <t>المساهمات في منظمات الإحتياط الإجتماعي </t>
  </si>
  <si>
    <t>المساهمات في النظام الجماعي لمنح رواتب التقاعد</t>
  </si>
  <si>
    <t>مساهمة أرباب العمل في الصندوق المغربي للتقاعد</t>
  </si>
  <si>
    <t>تغطية وفوائد إجتماعية</t>
  </si>
  <si>
    <t>التعويضات عن الأشغال الشاقة والموسخة</t>
  </si>
  <si>
    <t>تلف السندات</t>
  </si>
  <si>
    <t>تعويضات عن الصندوق</t>
  </si>
  <si>
    <t>تعويضات عن الأشغال الإضافية</t>
  </si>
  <si>
    <t>تعويضات مختلفة</t>
  </si>
  <si>
    <t>أجور ورواتب المتطوعين في إطار الخدمة الوطنية النشيطة </t>
  </si>
  <si>
    <t>أجور الأعوان العرضيين</t>
  </si>
  <si>
    <t>أجور الخاضعين للخدمة المدنية</t>
  </si>
  <si>
    <t>الأجور والتعويضات للموظفين المؤقتين</t>
  </si>
  <si>
    <t>الرواتب والتعويضات القارة للموظفين الرسميين ومتلائمهم</t>
  </si>
  <si>
    <t>الرواتب الأساسية</t>
  </si>
  <si>
    <t>الأنشطة المتعلقة بتسيير الموظفين</t>
  </si>
  <si>
    <t>مصاريف التنشيط</t>
  </si>
  <si>
    <t>التعويضات</t>
  </si>
  <si>
    <t>مصاريف الأتعاب </t>
  </si>
  <si>
    <t>كراء العتاد التعليمي</t>
  </si>
  <si>
    <t>مصاريف النقل </t>
  </si>
  <si>
    <t>مصاريف الإيواء والإطعام</t>
  </si>
  <si>
    <t>مصاريف الإستقبال</t>
  </si>
  <si>
    <t>تنظيم الندوات والمناظرات والتداريب</t>
  </si>
  <si>
    <t>اشتراك في شبكات الماء والكهرباء</t>
  </si>
  <si>
    <t>شراء وثائق مختلفة</t>
  </si>
  <si>
    <t>اشتراك في شبكات الأنباء</t>
  </si>
  <si>
    <t>اشتراك في وكالات الأنباء</t>
  </si>
  <si>
    <t>اشتراك في الجرائد الرسمية والجرائد والمجلات</t>
  </si>
  <si>
    <t>إشتراكات ووثائق</t>
  </si>
  <si>
    <t>شراء التحف الفنية والهدايا لتسليم الجوائز</t>
  </si>
  <si>
    <t>مصاريف الإقامة والإطعام والإستقبال </t>
  </si>
  <si>
    <t>مصاريف النقل بالخارج</t>
  </si>
  <si>
    <t>مصاريف التوأمة</t>
  </si>
  <si>
    <t>المساهمة في جمعية المنتخبين المحليين</t>
  </si>
  <si>
    <t>المساهمة في تنظيم اتحاد المدن الافريقية</t>
  </si>
  <si>
    <t>المساهمة في تنظيم اتحاد المدن العربية</t>
  </si>
  <si>
    <t>المساهمة في تنظيم المدن العربية</t>
  </si>
  <si>
    <t>المساهمة في مصاريف  التوأمة بين المدن</t>
  </si>
  <si>
    <t>المساهمة في مصاريف المنظمات الدولية</t>
  </si>
  <si>
    <t>مصاريف النشاط الثقافي والفني</t>
  </si>
  <si>
    <t>مصاريف الإقامة والإطعام والإستقبال</t>
  </si>
  <si>
    <t>اكتراء عتــاد الحفلات</t>
  </si>
  <si>
    <t>شراء عتاد صغير للتزيين</t>
  </si>
  <si>
    <t>مصاريف الأعياد الوطنية والإحتفالات الرسمية</t>
  </si>
  <si>
    <t>مصاريف تأمين الأعضاء</t>
  </si>
  <si>
    <t>مصاريف المهمة بالخارج للرئيس والمستشارين </t>
  </si>
  <si>
    <t>مصاريف تنقل الرئيس والمستشارين داخل المملكة</t>
  </si>
  <si>
    <t>مصاريف نقل الرئيس والمستشارين بالخارج</t>
  </si>
  <si>
    <t>مصاريف نقل الرئيس والمستشارين داخل المملكة</t>
  </si>
  <si>
    <t>تعويضات للرئيس، ولذوي الحق من المستشارين</t>
  </si>
  <si>
    <t>تعويضات ممثلة للمصاريف</t>
  </si>
  <si>
    <t>أنشطة المجلس</t>
  </si>
  <si>
    <t>الإدارة العامة</t>
  </si>
  <si>
    <t>    القسم 0.2</t>
  </si>
  <si>
    <t>%</t>
  </si>
  <si>
    <t>par</t>
  </si>
  <si>
    <t>Art.</t>
  </si>
  <si>
    <t>Chap.</t>
  </si>
  <si>
    <t>المئوية 2007</t>
  </si>
  <si>
    <t xml:space="preserve">ADMISES </t>
  </si>
  <si>
    <t>َAdmises</t>
  </si>
  <si>
    <t>المئوية 2006</t>
  </si>
  <si>
    <t>Proposées</t>
  </si>
  <si>
    <t>NATURE DES DEPENSES</t>
  </si>
  <si>
    <t>الفقرات</t>
  </si>
  <si>
    <t>الفصول</t>
  </si>
  <si>
    <t>الباب</t>
  </si>
  <si>
    <t>Econ.</t>
  </si>
  <si>
    <t>Fonc.</t>
  </si>
  <si>
    <t xml:space="preserve">النسبة </t>
  </si>
  <si>
    <t xml:space="preserve">المقبولة </t>
  </si>
  <si>
    <t>المقبولة</t>
  </si>
  <si>
    <t>المقترحة</t>
  </si>
  <si>
    <t>نوع المصاريف</t>
  </si>
  <si>
    <t>Code budgétaire</t>
  </si>
  <si>
    <t>Code</t>
  </si>
  <si>
    <t xml:space="preserve">المقترحة </t>
  </si>
  <si>
    <t>رمز الميزانية</t>
  </si>
  <si>
    <t>اقتصادي</t>
  </si>
  <si>
    <t>وظيفي</t>
  </si>
  <si>
    <t>رمز</t>
  </si>
  <si>
    <t xml:space="preserve">مشروع الميزانية برسم السنة المالية 2015  (مصاريف  التسيير)  </t>
  </si>
  <si>
    <t>Dépenses de fonctionnement</t>
  </si>
  <si>
    <t xml:space="preserve"> Total de la section 01          مجموع القسم 01       </t>
  </si>
  <si>
    <t xml:space="preserve">Total du chapitre 60           مجموع الباب 60        </t>
  </si>
  <si>
    <t xml:space="preserve">Total de l'article 10             مجموع الفصل 10          </t>
  </si>
  <si>
    <t>مداخيل لفائدة أشخاص أخرى</t>
  </si>
  <si>
    <t>مداخيل لفائدة الجماعات المحلية</t>
  </si>
  <si>
    <t>استرجاع الأقساط السنوية من الإقتراضات المضمونة</t>
  </si>
  <si>
    <t>مدفوع الجزء الثاني من الميزانية</t>
  </si>
  <si>
    <t>مداخيل لفائدة الغير</t>
  </si>
  <si>
    <t>مجال تدعيم النتائج</t>
  </si>
  <si>
    <t xml:space="preserve">Total du chapitre 50             مجموع الباب 50        </t>
  </si>
  <si>
    <t>Total de l'article 40              مجموع الفصل 40</t>
  </si>
  <si>
    <t>مداخيل مختلفة وطارئة</t>
  </si>
  <si>
    <t> عقارات استجرتها الجماعة لسد حاجيات مصالحها</t>
  </si>
  <si>
    <t>المتحصل من كراء</t>
  </si>
  <si>
    <t>إنذارات مرسمة</t>
  </si>
  <si>
    <t>هبات ووصايا لاتشتمل على تحملات</t>
  </si>
  <si>
    <t>مداخيل طارئة</t>
  </si>
  <si>
    <t xml:space="preserve">Total de l'article 30              مجموع الفصل 30      </t>
  </si>
  <si>
    <t>مساهمة المؤسسات العمومية</t>
  </si>
  <si>
    <t>مساهمة البلديات</t>
  </si>
  <si>
    <t>مساهمة نقابات الجماعات</t>
  </si>
  <si>
    <t>مساهمة الجماعات المحلية</t>
  </si>
  <si>
    <t>المساهمــــات</t>
  </si>
  <si>
    <t>…………………………………….</t>
  </si>
  <si>
    <t>أموال المساعدات</t>
  </si>
  <si>
    <t>أموال المساعدات والمساهمات</t>
  </si>
  <si>
    <t xml:space="preserve">Total de l'article 20          مجموع الفصل 20      </t>
  </si>
  <si>
    <t>إمدادات أخرى</t>
  </si>
  <si>
    <t>إمدادات ممنوحة من طرف أشخاص معنويين</t>
  </si>
  <si>
    <t>إمدادات ممنوحة من طرف مؤسسات عمومية</t>
  </si>
  <si>
    <t>إمدادات ممنوحة من طرف الدولة</t>
  </si>
  <si>
    <t>إمدادات </t>
  </si>
  <si>
    <t xml:space="preserve">Total de l'article 10            مجموع الفصل 10          </t>
  </si>
  <si>
    <t>منتوج الأرباح</t>
  </si>
  <si>
    <t>منتوج فائدة الأموال المودعة بالخزينة</t>
  </si>
  <si>
    <t>منتوجات مالية</t>
  </si>
  <si>
    <t>مجال الدعم</t>
  </si>
  <si>
    <t xml:space="preserve">Total du chapitre 40          مجموع الباب 40             </t>
  </si>
  <si>
    <t xml:space="preserve">Total de l'article 20             مجموع الفصل 20            </t>
  </si>
  <si>
    <t>نقل اللحوم</t>
  </si>
  <si>
    <t>واجبات الوقوف المترتبة عن السيارات المخصصة للنقل العمومي للمسافرين</t>
  </si>
  <si>
    <t>منتوج محطات وقوف الدراجات والسيارات</t>
  </si>
  <si>
    <t>منتوج المحطة الطرقية</t>
  </si>
  <si>
    <t>مداخيل مقابل الخدمات</t>
  </si>
  <si>
    <t>حق الإمتياز في استغلال ساحات وأماكن الوقوف</t>
  </si>
  <si>
    <t>حق الإمتياز في نقل الأسماك</t>
  </si>
  <si>
    <t>حق الإمتياز في نقل اللحوم</t>
  </si>
  <si>
    <t>حق الإمتياز في النقل الحضري</t>
  </si>
  <si>
    <t>مداخيل الأملاك</t>
  </si>
  <si>
    <t>الرسم عن النقل العمومي للمسافرين</t>
  </si>
  <si>
    <t>الرسم الإضافي إلى الرسم السنوي الخاص على السيارات</t>
  </si>
  <si>
    <t>الرسم المفروض على فحص السيارات التي يزيد عمرها على عشر سنوات</t>
  </si>
  <si>
    <t>الرسم المفروض على رخص السياقة</t>
  </si>
  <si>
    <t xml:space="preserve">ضريبة الدراجات النارية التي يفوق سعتها 125 م </t>
  </si>
  <si>
    <t>الرسم المفروض على استغلال رخص سيارات الأجرة وحافلات النقل العام للمسافرين</t>
  </si>
  <si>
    <t>مداخيل ضريبية</t>
  </si>
  <si>
    <t>النقل</t>
  </si>
  <si>
    <t xml:space="preserve">Total de l'article 10          مجموع الفصل 10         </t>
  </si>
  <si>
    <t>رسوم لحوم الأسواق</t>
  </si>
  <si>
    <t>منتوج استغلال مصلحة توزيع الطاقة الكهربائية</t>
  </si>
  <si>
    <t>منتوج استغلال مصلحة استغلال المياه</t>
  </si>
  <si>
    <t>منتوج الموازين العمومية وضريبة الوزن والكيل</t>
  </si>
  <si>
    <t>الرسوم المفروضة على أسواق الجلود</t>
  </si>
  <si>
    <t>الرسوم المفروضة على مداخيل وكلاء أسواق السمك</t>
  </si>
  <si>
    <t>الرسوم المفروضة على مداخيل وكلاء البيع بالجملة للخضر والفواكه</t>
  </si>
  <si>
    <t>volaille</t>
  </si>
  <si>
    <t>حقوق السمسرة</t>
  </si>
  <si>
    <t>رسوم الربط بالإسطبل</t>
  </si>
  <si>
    <t>رسوم التبريد</t>
  </si>
  <si>
    <t>رسوم مغسل الأمعاء</t>
  </si>
  <si>
    <t>الرسم المفروض على فحص لحوم الذبح الإستثنائي</t>
  </si>
  <si>
    <t>التزويد بالسلاح والعدة</t>
  </si>
  <si>
    <t>رسوم إيغار الخنازير والأحشاء</t>
  </si>
  <si>
    <t>رسوم قلع الحيوانات الميتة</t>
  </si>
  <si>
    <t>مداخيل مقابل خدمات</t>
  </si>
  <si>
    <t>خطــــــــــــــــأ</t>
  </si>
  <si>
    <t>90/20</t>
  </si>
  <si>
    <t xml:space="preserve">DROIT DE VOIRIE       رسم الطرق    </t>
  </si>
  <si>
    <t>منتوج استغلال الأراضي الفلاحية</t>
  </si>
  <si>
    <t>أو عقارات ترتبط بممارسة أعمال تجارية أو صناعية أو مهنية تجارية</t>
  </si>
  <si>
    <t>الرسم المفروض على شغل الأملاك الجماعية مؤقتا بمنقولات </t>
  </si>
  <si>
    <t>لأغراض تجارية أو صناعية أو مهنية</t>
  </si>
  <si>
    <t>الرسم المفروض على شغل الأملاك الجماعية العامة مؤقتا </t>
  </si>
  <si>
    <t>محاصيل امتيازات أخرى</t>
  </si>
  <si>
    <t>حق الإمتياز في استغلال المشارب والحانات البلدية</t>
  </si>
  <si>
    <t>حق الإمتياز في توزيع الطاقة</t>
  </si>
  <si>
    <t>حق الإمتياز في توزيع الماء العذب</t>
  </si>
  <si>
    <t>امتياز المرافق الجماعية</t>
  </si>
  <si>
    <t>منتوج كراء عقارات أخرى ومختلف الأكرية</t>
  </si>
  <si>
    <t>منتوج الملك الغابوي التابع للجماعة</t>
  </si>
  <si>
    <t>منتوج استغلال الأراضي</t>
  </si>
  <si>
    <t>منتوج الحمامات  والرشاشات</t>
  </si>
  <si>
    <t>منتوج إيجار الأسواق الجماعية</t>
  </si>
  <si>
    <t>منتوج كراء محلات تجارية أو مخصصة لمزاولة نشاط مهني</t>
  </si>
  <si>
    <t>منتوج كراء واستغلال مواد في حوزة الجماعة</t>
  </si>
  <si>
    <t>واجبات مقبوضة بساحات أخرى للبيع العمومي</t>
  </si>
  <si>
    <t>واجبات الوقوف والدخول إلى الأسواق الأسبوعية</t>
  </si>
  <si>
    <t>واجبات أسواق البهائم</t>
  </si>
  <si>
    <t>واجبات مقبوضة في الأسواق وساحات البيع العمومية </t>
  </si>
  <si>
    <t xml:space="preserve">الرسم المفروض على بيع المنتوج الغابوي </t>
  </si>
  <si>
    <t xml:space="preserve">حصة من منتوج الرسم على استخراج مواد المقالع </t>
  </si>
  <si>
    <t>الرسم المهني</t>
  </si>
  <si>
    <t>الرسوم المفروضة على الكازينوهات</t>
  </si>
  <si>
    <t xml:space="preserve">ضريبة طبع الزرابي </t>
  </si>
  <si>
    <t>الرسم المضاف إلى الرسم الجماعي على استخراج مواد المقالع</t>
  </si>
  <si>
    <t>الرسم المفروض على الخدمات المقدمة بالموانئ</t>
  </si>
  <si>
    <t>الرسم المفروض على استغلال المعادن</t>
  </si>
  <si>
    <t>رسوم الضحية</t>
  </si>
  <si>
    <t>ضريبة الذبح</t>
  </si>
  <si>
    <t>ضريبة التجارة على الأسواق القروية</t>
  </si>
  <si>
    <t xml:space="preserve">ضريبة التجارة </t>
  </si>
  <si>
    <t>الرسم المفروض على على استخراج مواد المقالع</t>
  </si>
  <si>
    <t>الرسم المفروض على المياه المعدنية ومياه المائدة</t>
  </si>
  <si>
    <t xml:space="preserve"> الرسم المفروض على الباعة  الجائلين المأذون لهم في بيع سلعهم على الطرق العامة</t>
  </si>
  <si>
    <t>العامة بعد الميعاد المحدد أو بفتحها قبله</t>
  </si>
  <si>
    <t>الرسم المترتب على السماح بإغلاق بعض المحال </t>
  </si>
  <si>
    <t>الضريبة على محال بيع المشروبات</t>
  </si>
  <si>
    <t>التجارة والصناعة</t>
  </si>
  <si>
    <t>مجال الشؤون الإقتصادية</t>
  </si>
  <si>
    <t xml:space="preserve">Total du chapitre 30        مجموع الباب 30            </t>
  </si>
  <si>
    <t xml:space="preserve">Total de l'article 20             مجموع الفصل 20        </t>
  </si>
  <si>
    <t>منتوج مصلحة نقل الأموات</t>
  </si>
  <si>
    <t>رسوم رفع نفايات الحدائق وبقايا المواد الصناعية ومواد البناء المتروكة على الطريق العمومية</t>
  </si>
  <si>
    <t>مدخول المقابر ودفن الأموات</t>
  </si>
  <si>
    <t>حق الإمتياز في مصلحة مراقبة تفريغ الأزبال</t>
  </si>
  <si>
    <t>حق الإمتياز في استغلال معمل تكرير الأزبال المنزلية</t>
  </si>
  <si>
    <t>حق الإمتياز في نقل الأموات</t>
  </si>
  <si>
    <t>الرسم المترتب على إتلاف الطرق</t>
  </si>
  <si>
    <t>المحافظة على البيئة</t>
  </si>
  <si>
    <t xml:space="preserve">    </t>
  </si>
  <si>
    <t>Total de l'article 10           مجموع الفصل 10</t>
  </si>
  <si>
    <t>محصولات أخرى للعقارات</t>
  </si>
  <si>
    <t>منتوج استغلال البنايات</t>
  </si>
  <si>
    <t>منتوج كراء بنايات للسكنى</t>
  </si>
  <si>
    <t xml:space="preserve">     </t>
  </si>
  <si>
    <t>الرسم المفروض على شغل الأملاك الجماعية العامة مؤقتا لأغراض ترتبط بالبناء</t>
  </si>
  <si>
    <t>الرسم المفروض على البروزات إلى الأملاك الجماعية العامة</t>
  </si>
  <si>
    <t xml:space="preserve">حصة من منتـــــوج الرســـــم على الخدمات الجماعية </t>
  </si>
  <si>
    <t>رســــــــم الخدمـــــــــات الاجتماعية</t>
  </si>
  <si>
    <t xml:space="preserve">رسم السكــــــــن </t>
  </si>
  <si>
    <t>الضريبة على عمليات تجزئة الأراضي</t>
  </si>
  <si>
    <t>الضريبة على عمليات البناء</t>
  </si>
  <si>
    <t>الضريبة على الأراضي الحضرية غير المبنية</t>
  </si>
  <si>
    <t>الرسم الإضافي إلى ضريبة الصيانة</t>
  </si>
  <si>
    <t xml:space="preserve">ضريبة الصيانة المفروضة على الاملاك الخاضعة لضريبة المباني </t>
  </si>
  <si>
    <t>(taxe urbaine) (ضريبة المباني )</t>
  </si>
  <si>
    <t>السكنى والتعمير</t>
  </si>
  <si>
    <t> Total du chapitre 20          مجموع الباب 20</t>
  </si>
  <si>
    <t>Total de l'article 30          مجموع الفصل 30</t>
  </si>
  <si>
    <t>واجبات الدخول إلى الحدائق والمغارس</t>
  </si>
  <si>
    <t>منتوج استغلال الشواطئ</t>
  </si>
  <si>
    <t>منتوج المخيمات</t>
  </si>
  <si>
    <t>واجبات الدخول إلى المسارح الجماعية</t>
  </si>
  <si>
    <t>واجبات الدخول إلى المتاحف الجماعية</t>
  </si>
  <si>
    <t>مدخول استغلال المسابح</t>
  </si>
  <si>
    <t>محصول استغلال الملاعب الرياضية</t>
  </si>
  <si>
    <t>الرسم المفروض على رخص الصيد البحري</t>
  </si>
  <si>
    <t>والمسابح الخاصة المفتوحة للجمهور</t>
  </si>
  <si>
    <t>الرسم المفروض على تذاكر دخول المهرجانات الرياضية </t>
  </si>
  <si>
    <t>الضريبة المفروضة على الملاهي</t>
  </si>
  <si>
    <t>الرسم المفروض على الإقامة في المؤسسات السياحية</t>
  </si>
  <si>
    <t>السياحة، الراحة والترفيه</t>
  </si>
  <si>
    <t xml:space="preserve">Total de l'article 20           مجموع الفصل 20 </t>
  </si>
  <si>
    <t>Produit de la galerie d'expositon</t>
  </si>
  <si>
    <t>مدخول المعهد الجماعي للموسيقى</t>
  </si>
  <si>
    <t>مدخول الخزانة الجماعية</t>
  </si>
  <si>
    <t>مدخول المعهد الجماعي للفنون الجميلة</t>
  </si>
  <si>
    <t>الرسم المفروض على مؤسسات التعليم الخاصة</t>
  </si>
  <si>
    <t>التعليم، الفن والثقافة</t>
  </si>
  <si>
    <t>Total de l'article 10       مجموع الفصل 10</t>
  </si>
  <si>
    <t>منتوج مستودع الأموات</t>
  </si>
  <si>
    <t>أو الأمن العام أجرتها على نفقة ملاكين قاصرين</t>
  </si>
  <si>
    <t>مايؤدى للجماعة لأجل أشغال متعلقة بالصحة العمومية </t>
  </si>
  <si>
    <t>استرجاع صوائر التنظيف</t>
  </si>
  <si>
    <t>الإتصال بشبكة الماء الصالح للشرب</t>
  </si>
  <si>
    <t>الإتصال بشبكة الماء الحار</t>
  </si>
  <si>
    <t>مدخول مصلحة إفراغ حفرات المراحيض وتنظيف القنوات</t>
  </si>
  <si>
    <t>استرجاع صوائر النقل بواسطة سيارة الإسعاف</t>
  </si>
  <si>
    <t>حق الإمتياز في مصلحة سيارة الإسعاف الجماعية</t>
  </si>
  <si>
    <t>حق الإمتياز في استغلال مراحيض سوق الجملة للخضر والفواكه</t>
  </si>
  <si>
    <t>النظافة والصحة العمومية</t>
  </si>
  <si>
    <t>مجال الشؤون الإجتماعية</t>
  </si>
  <si>
    <t xml:space="preserve">Total du chapitre 10   مجموع الباب 10       </t>
  </si>
  <si>
    <t xml:space="preserve">Total de l'article 50         مجموع الفصل 50        </t>
  </si>
  <si>
    <t xml:space="preserve">حصة من منتوج الرسم على عقود التأمين </t>
  </si>
  <si>
    <t>حصة من منتوج الضريبة العامة على الدخل</t>
  </si>
  <si>
    <t>حصة من منتوج الضريبة على الشركات</t>
  </si>
  <si>
    <t>حصة من منتوج الضريبة على القيمة المضافة</t>
  </si>
  <si>
    <t>حصة من منتوج ضرائب الدولة</t>
  </si>
  <si>
    <t>Total de l'article 40           مجموع الفصل 40</t>
  </si>
  <si>
    <t>منتوج الغرامة الناتجة عن عملية وضع الكعب للسيارات</t>
  </si>
  <si>
    <t>استرجاع صوائر النقل بواسطة الآلة الرافعة</t>
  </si>
  <si>
    <t>رسم المحجز</t>
  </si>
  <si>
    <t>اقتطاع من المداخيل المحققة لفائدة الغير</t>
  </si>
  <si>
    <t>النسبة المئوية المقبوضة في البيوعات العمومية</t>
  </si>
  <si>
    <t>الرسم المضاف إلى الرسم المفروض على رخصة الصيد في البحر</t>
  </si>
  <si>
    <t>الرسم المضاف إلى الرسم على عقود التأمين</t>
  </si>
  <si>
    <t>المتحصل من الدعائر الجبائية والتراضي فيما يتعلق بالضرائب</t>
  </si>
  <si>
    <t>منتوجات أخرى</t>
  </si>
  <si>
    <t xml:space="preserve">    Total de l'article 30          مجموع الفصل 30</t>
  </si>
  <si>
    <t>منتوج بيع الحيوانات والأشياء المحجوزة والتي لم تحسب داخل الآجال المحددة</t>
  </si>
  <si>
    <t>منتوج بيع التصاميم والمطبوعات وملفات المزايدة</t>
  </si>
  <si>
    <t>منتوج بيع الفواكه والنبات والزهور والحطب</t>
  </si>
  <si>
    <t>منتوج بيع أثاث وأدوات ومواد استغني عنها</t>
  </si>
  <si>
    <t>منتوج المبيعات</t>
  </si>
  <si>
    <t xml:space="preserve">    Total de l'article 20        مجموع الفصل 20</t>
  </si>
  <si>
    <t>صوائر أبحاث المنافع والمضار</t>
  </si>
  <si>
    <t>تسجيل بيع البهائم</t>
  </si>
  <si>
    <t>ترقيم العقارات</t>
  </si>
  <si>
    <t>ترخيصات ادارية</t>
  </si>
  <si>
    <t> Total de l'article 10          مجموع الفصل 10</t>
  </si>
  <si>
    <t>رسوم الحالة المدنية</t>
  </si>
  <si>
    <t>رسم تصديق الإمضاء والإشهاد بالتطابق</t>
  </si>
  <si>
    <t xml:space="preserve">مداخيل ضريبية </t>
  </si>
  <si>
    <t xml:space="preserve">الحالة المدنية وتصديق الامضاء </t>
  </si>
  <si>
    <t>مجال الإدارة  العامة </t>
  </si>
  <si>
    <t xml:space="preserve"> القسم 0.1</t>
  </si>
  <si>
    <t>سنة 2015</t>
  </si>
  <si>
    <t>سنة 2014</t>
  </si>
  <si>
    <t>2014)*12/33</t>
  </si>
  <si>
    <t>2013)*12/33</t>
  </si>
  <si>
    <t xml:space="preserve"> سنة 2013</t>
  </si>
  <si>
    <t xml:space="preserve"> سنة 2012</t>
  </si>
  <si>
    <t xml:space="preserve"> سنة 2011</t>
  </si>
  <si>
    <t xml:space="preserve">المقترحة خلال </t>
  </si>
  <si>
    <t>plus 9mois</t>
  </si>
  <si>
    <t>NATURE DES RECETTES</t>
  </si>
  <si>
    <t>ملاحظات</t>
  </si>
  <si>
    <t>((2012+2013)</t>
  </si>
  <si>
    <t>((2011+2012)</t>
  </si>
  <si>
    <t xml:space="preserve">المداخيل المحققة الى غاية  </t>
  </si>
  <si>
    <t xml:space="preserve">المداخيل المقبولة برسم </t>
  </si>
  <si>
    <t xml:space="preserve">المداخيل المحققة خلال </t>
  </si>
  <si>
    <t>نوع المداخيل</t>
  </si>
  <si>
    <t>regle de 33</t>
  </si>
  <si>
    <t xml:space="preserve">مداخيل التسيير </t>
  </si>
  <si>
    <t xml:space="preserve">Recettes de fonctionnement </t>
  </si>
  <si>
    <t>مشروع ميزانية التسيير برسم السنة المالية 2015</t>
  </si>
  <si>
    <t>دفعات لفائدة في دار المنتخب</t>
  </si>
  <si>
    <t xml:space="preserve">المقبولة  خلال </t>
  </si>
  <si>
    <r>
      <t xml:space="preserve"> </t>
    </r>
    <r>
      <rPr>
        <b/>
        <i/>
        <u val="single"/>
        <sz val="14"/>
        <rFont val="Times New Roman"/>
        <family val="1"/>
      </rPr>
      <t>المملكة المغربية</t>
    </r>
  </si>
  <si>
    <t>وزارة الداخلية</t>
  </si>
  <si>
    <t>عمالة سلا</t>
  </si>
  <si>
    <t>الجماعة الحضرية لسلا</t>
  </si>
  <si>
    <t>قسم المالية و الميزانية</t>
  </si>
  <si>
    <r>
      <t xml:space="preserve">           </t>
    </r>
    <r>
      <rPr>
        <b/>
        <u val="single"/>
        <sz val="16"/>
        <rFont val="Arial"/>
        <family val="2"/>
      </rPr>
      <t xml:space="preserve"> توزيع المداخيل حسب الأبواب بالجزء الأول من الميزانية برسم السنة المالية 2015 </t>
    </r>
  </si>
  <si>
    <t>المقترحة 2015</t>
  </si>
  <si>
    <t>المقبولة 2014</t>
  </si>
  <si>
    <t>الأبواب</t>
  </si>
  <si>
    <t xml:space="preserve">                        مجموع الباب 10  ( مجال الادارة العامة )         </t>
  </si>
  <si>
    <t xml:space="preserve">                        مجموع الباب 20  ( مجال الشؤون االاجتماعية  )         </t>
  </si>
  <si>
    <t xml:space="preserve">                        مجموع الباب 30  ( مجال الشؤون التقنية )         </t>
  </si>
  <si>
    <t xml:space="preserve">                          مجموع الباب 40   ( مجال الشؤون الاقتصادية )          </t>
  </si>
  <si>
    <t xml:space="preserve">                            مجموع الباب 50  (مجال الدعم)      </t>
  </si>
  <si>
    <t xml:space="preserve">                           مجموع الباب 60  (مجال تدعيم النتائج   )   </t>
  </si>
  <si>
    <t xml:space="preserve"> Total de la section 01                      مجموع القسم 01       </t>
  </si>
  <si>
    <r>
      <t xml:space="preserve">           </t>
    </r>
    <r>
      <rPr>
        <b/>
        <u val="single"/>
        <sz val="16"/>
        <rFont val="Arial"/>
        <family val="2"/>
      </rPr>
      <t xml:space="preserve"> توزيع المصاريف حسب الأبواب بالجزء الأول من الميزانية برسم السنة المالية 2015 </t>
    </r>
  </si>
  <si>
    <t xml:space="preserve"> Total de la section 02                     مجموع القسم 02       </t>
  </si>
  <si>
    <t>المملكة المغربية</t>
  </si>
  <si>
    <t>مقترح  الحسابات الخصوصية  برسم سنة 2015</t>
  </si>
  <si>
    <t xml:space="preserve"> 1حساب النفقات من المبالغ المرصودة </t>
  </si>
  <si>
    <t xml:space="preserve">المصاريف </t>
  </si>
  <si>
    <t xml:space="preserve">المداخيل </t>
  </si>
  <si>
    <t xml:space="preserve">الاعتمادات  المقترحة    برسم سنة 2015 </t>
  </si>
  <si>
    <t xml:space="preserve">الاعتمادات  المقبولة   برسم سنة 2014 </t>
  </si>
  <si>
    <t xml:space="preserve">الاعتمادات  المقبولة   برسم سنة2014 </t>
  </si>
  <si>
    <t>استهلاك الانارة العمومية (مستحقات)</t>
  </si>
  <si>
    <t>استهلاك الماء العمومي (مستحقات)</t>
  </si>
  <si>
    <t>مقاطعة  تابريكت</t>
  </si>
  <si>
    <t xml:space="preserve">مقاطعة  لمريسة </t>
  </si>
  <si>
    <t xml:space="preserve">مقاطعة  بطانة </t>
  </si>
  <si>
    <t xml:space="preserve">مقاطعة  احصين </t>
  </si>
  <si>
    <t xml:space="preserve">مقاطعة  لعيايدة </t>
  </si>
  <si>
    <t>المجمــــــــــــــــــــوع 1</t>
  </si>
  <si>
    <t xml:space="preserve">2حساب المبالغ المرصودة لامور خصوصية    </t>
  </si>
  <si>
    <t xml:space="preserve">ضريبة  الدبح لفائدة الخيرية </t>
  </si>
  <si>
    <t xml:space="preserve">بناء محلات تجارية </t>
  </si>
  <si>
    <t xml:space="preserve">حي مولاي اسماعيل </t>
  </si>
  <si>
    <t xml:space="preserve">المبادرة الوطنية للتنمية البشرية </t>
  </si>
  <si>
    <t xml:space="preserve">مجمع الفخار و القصب بالولجة </t>
  </si>
  <si>
    <t>المجمــــــــــــــــــــــــوع 2</t>
  </si>
  <si>
    <t>المجمـــــــــــــوع العــــــــــــام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</si>
</sst>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 _F_-;\-* #,##0.00_ _F_-;_-* &quot;-&quot;??_ _F_-;_-@_-"/>
    <numFmt numFmtId="165" formatCode="#,##0.000"/>
    <numFmt numFmtId="166" formatCode="_-* #,##0.00\ _F_-;\-* #,##0.00\ _F_-;_-* &quot;-&quot;??\ _F_-;_-@_-"/>
    <numFmt numFmtId="167" formatCode="_-* #,##0\ _F_-;\-* #,##0\ _F_-;_-* &quot;-&quot;??\ _F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126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i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b/>
      <sz val="13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color indexed="8"/>
      <name val="Palatino Linotype"/>
      <family val="1"/>
    </font>
    <font>
      <b/>
      <sz val="8"/>
      <color indexed="8"/>
      <name val="Palatino Linotype"/>
      <family val="1"/>
    </font>
    <font>
      <sz val="7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sz val="8"/>
      <name val="Arial"/>
      <family val="2"/>
    </font>
    <font>
      <b/>
      <sz val="6"/>
      <color indexed="8"/>
      <name val="Verdana"/>
      <family val="2"/>
    </font>
    <font>
      <b/>
      <sz val="7"/>
      <color indexed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6"/>
      <color indexed="63"/>
      <name val="Verdana"/>
      <family val="2"/>
    </font>
    <font>
      <b/>
      <sz val="7"/>
      <name val="Verdana"/>
      <family val="2"/>
    </font>
    <font>
      <sz val="9"/>
      <color indexed="63"/>
      <name val="Verdana"/>
      <family val="2"/>
    </font>
    <font>
      <b/>
      <i/>
      <u val="single"/>
      <sz val="12"/>
      <color indexed="8"/>
      <name val="Verdana"/>
      <family val="2"/>
    </font>
    <font>
      <b/>
      <i/>
      <sz val="12"/>
      <color indexed="8"/>
      <name val="Verdana"/>
      <family val="2"/>
    </font>
    <font>
      <i/>
      <u val="single"/>
      <sz val="10"/>
      <name val="Verdana"/>
      <family val="2"/>
    </font>
    <font>
      <sz val="10"/>
      <color indexed="63"/>
      <name val="Verdana"/>
      <family val="2"/>
    </font>
    <font>
      <b/>
      <i/>
      <u val="single"/>
      <sz val="10"/>
      <name val="Verdana"/>
      <family val="2"/>
    </font>
    <font>
      <b/>
      <sz val="11"/>
      <color indexed="9"/>
      <name val="Verdana"/>
      <family val="2"/>
    </font>
    <font>
      <sz val="12"/>
      <name val="Verdana"/>
      <family val="2"/>
    </font>
    <font>
      <b/>
      <sz val="8"/>
      <color indexed="10"/>
      <name val="Verdana"/>
      <family val="2"/>
    </font>
    <font>
      <b/>
      <sz val="15"/>
      <name val="Verdana"/>
      <family val="2"/>
    </font>
    <font>
      <b/>
      <i/>
      <sz val="7"/>
      <name val="Verdana"/>
      <family val="2"/>
    </font>
    <font>
      <b/>
      <i/>
      <sz val="6"/>
      <name val="Verdana"/>
      <family val="2"/>
    </font>
    <font>
      <sz val="10"/>
      <name val="Simplified Arabic"/>
      <family val="0"/>
    </font>
    <font>
      <b/>
      <sz val="16"/>
      <name val="Verdana"/>
      <family val="2"/>
    </font>
    <font>
      <b/>
      <sz val="16"/>
      <name val="Arabic Transparent"/>
      <family val="0"/>
    </font>
    <font>
      <b/>
      <i/>
      <u val="single"/>
      <sz val="14"/>
      <name val="Times New Roman"/>
      <family val="1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20"/>
      <name val="Arial"/>
      <family val="2"/>
    </font>
    <font>
      <b/>
      <sz val="10"/>
      <color indexed="10"/>
      <name val="Verdana"/>
      <family val="2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b/>
      <i/>
      <u val="single"/>
      <sz val="18"/>
      <name val="Arial"/>
      <family val="2"/>
    </font>
    <font>
      <b/>
      <i/>
      <u val="single"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i/>
      <u val="single"/>
      <sz val="14"/>
      <name val="Arial"/>
      <family val="2"/>
    </font>
    <font>
      <b/>
      <i/>
      <sz val="10"/>
      <name val="Arial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b/>
      <sz val="14"/>
      <color indexed="10"/>
      <name val="Verdana"/>
      <family val="2"/>
    </font>
    <font>
      <sz val="10"/>
      <color indexed="10"/>
      <name val="Simplified Arabic"/>
      <family val="1"/>
    </font>
    <font>
      <sz val="6"/>
      <color indexed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Verdana"/>
      <family val="2"/>
    </font>
    <font>
      <b/>
      <sz val="8"/>
      <color theme="1"/>
      <name val="Palatino Linotype"/>
      <family val="1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4"/>
      <color rgb="FFFF0000"/>
      <name val="Verdana"/>
      <family val="2"/>
    </font>
    <font>
      <sz val="10"/>
      <color rgb="FFFF0000"/>
      <name val="Simplified Arabic"/>
      <family val="1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6"/>
      <color theme="1"/>
      <name val="Verdana"/>
      <family val="2"/>
    </font>
    <font>
      <sz val="9"/>
      <color theme="1"/>
      <name val="Verdana"/>
      <family val="2"/>
    </font>
    <font>
      <b/>
      <sz val="7"/>
      <color theme="1"/>
      <name val="Verdana"/>
      <family val="2"/>
    </font>
    <font>
      <sz val="7"/>
      <color theme="1"/>
      <name val="Verdana"/>
      <family val="2"/>
    </font>
    <font>
      <b/>
      <sz val="6"/>
      <color theme="1"/>
      <name val="Verdana"/>
      <family val="2"/>
    </font>
    <font>
      <b/>
      <i/>
      <sz val="10"/>
      <color theme="1"/>
      <name val="Verdana"/>
      <family val="2"/>
    </font>
    <font>
      <b/>
      <sz val="9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 style="hair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6" borderId="1" applyNumberFormat="0" applyAlignment="0" applyProtection="0"/>
    <xf numFmtId="0" fontId="97" fillId="0" borderId="2" applyNumberFormat="0" applyFill="0" applyAlignment="0" applyProtection="0"/>
    <xf numFmtId="0" fontId="0" fillId="27" borderId="3" applyNumberFormat="0" applyFont="0" applyAlignment="0" applyProtection="0"/>
    <xf numFmtId="0" fontId="98" fillId="28" borderId="1" applyNumberFormat="0" applyAlignment="0" applyProtection="0"/>
    <xf numFmtId="0" fontId="99" fillId="29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26" borderId="4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2" borderId="9" applyNumberFormat="0" applyAlignment="0" applyProtection="0"/>
  </cellStyleXfs>
  <cellXfs count="7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2" fillId="33" borderId="10" xfId="0" applyNumberFormat="1" applyFont="1" applyFill="1" applyBorder="1" applyAlignment="1" applyProtection="1">
      <alignment vertical="center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1" xfId="0" applyNumberFormat="1" applyFont="1" applyFill="1" applyBorder="1" applyAlignment="1" applyProtection="1">
      <alignment vertical="center" wrapText="1"/>
      <protection locked="0"/>
    </xf>
    <xf numFmtId="164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165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164" fontId="3" fillId="35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11" xfId="0" applyNumberFormat="1" applyFont="1" applyFill="1" applyBorder="1" applyAlignment="1" applyProtection="1">
      <alignment horizontal="right" vertical="center" wrapText="1"/>
      <protection locked="0"/>
    </xf>
    <xf numFmtId="164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vertical="center" wrapText="1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4" fontId="3" fillId="0" borderId="21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65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4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0" xfId="0" applyNumberFormat="1" applyFont="1" applyFill="1" applyBorder="1" applyAlignment="1" applyProtection="1">
      <alignment horizontal="right" vertical="center" wrapText="1"/>
      <protection locked="0"/>
    </xf>
    <xf numFmtId="4" fontId="9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4" fontId="9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6" borderId="22" xfId="0" applyFont="1" applyFill="1" applyBorder="1" applyAlignment="1">
      <alignment vertical="center" wrapText="1"/>
    </xf>
    <xf numFmtId="4" fontId="13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14" fillId="36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37" borderId="0" xfId="0" applyNumberFormat="1" applyFont="1" applyFill="1" applyBorder="1" applyAlignment="1" applyProtection="1">
      <alignment horizontal="right" vertical="center" wrapText="1"/>
      <protection locked="0"/>
    </xf>
    <xf numFmtId="165" fontId="6" fillId="37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6" borderId="0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vertical="center" wrapText="1"/>
    </xf>
    <xf numFmtId="0" fontId="15" fillId="36" borderId="0" xfId="0" applyFont="1" applyFill="1" applyBorder="1" applyAlignment="1">
      <alignment vertical="center" wrapText="1"/>
    </xf>
    <xf numFmtId="4" fontId="3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4" fontId="3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166" fontId="0" fillId="0" borderId="0" xfId="45" applyFont="1" applyAlignment="1">
      <alignment/>
    </xf>
    <xf numFmtId="164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horizontal="center" vertical="center" wrapText="1"/>
    </xf>
    <xf numFmtId="4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9" fillId="36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8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vertical="center" wrapText="1"/>
    </xf>
    <xf numFmtId="0" fontId="5" fillId="36" borderId="18" xfId="0" applyFont="1" applyFill="1" applyBorder="1" applyAlignment="1">
      <alignment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vertical="center" wrapText="1"/>
    </xf>
    <xf numFmtId="166" fontId="9" fillId="34" borderId="0" xfId="45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18" fillId="2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10" fillId="38" borderId="2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166" fontId="0" fillId="0" borderId="0" xfId="45" applyFont="1" applyBorder="1" applyAlignment="1">
      <alignment/>
    </xf>
    <xf numFmtId="0" fontId="20" fillId="34" borderId="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4" fontId="13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18" fillId="34" borderId="0" xfId="0" applyNumberFormat="1" applyFont="1" applyFill="1" applyBorder="1" applyAlignment="1" applyProtection="1">
      <alignment horizontal="right" vertical="center" wrapText="1"/>
      <protection locked="0"/>
    </xf>
    <xf numFmtId="165" fontId="21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11" fillId="34" borderId="0" xfId="0" applyFont="1" applyFill="1" applyBorder="1" applyAlignment="1">
      <alignment horizontal="center"/>
    </xf>
    <xf numFmtId="166" fontId="6" fillId="34" borderId="0" xfId="45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vertical="center" wrapText="1"/>
    </xf>
    <xf numFmtId="0" fontId="26" fillId="36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164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0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vertical="center" wrapText="1"/>
    </xf>
    <xf numFmtId="0" fontId="11" fillId="36" borderId="18" xfId="0" applyFont="1" applyFill="1" applyBorder="1" applyAlignment="1">
      <alignment vertical="center" wrapText="1"/>
    </xf>
    <xf numFmtId="0" fontId="11" fillId="36" borderId="19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8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 applyProtection="1">
      <alignment horizontal="right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 vertical="center" wrapText="1"/>
    </xf>
    <xf numFmtId="0" fontId="5" fillId="34" borderId="22" xfId="0" applyFont="1" applyFill="1" applyBorder="1" applyAlignment="1">
      <alignment vertical="center" wrapText="1"/>
    </xf>
    <xf numFmtId="0" fontId="11" fillId="34" borderId="2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center" vertical="center" wrapText="1"/>
    </xf>
    <xf numFmtId="16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34" borderId="0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>
      <alignment horizontal="center" vertical="center"/>
    </xf>
    <xf numFmtId="166" fontId="6" fillId="34" borderId="21" xfId="45" applyNumberFormat="1" applyFont="1" applyFill="1" applyBorder="1" applyAlignment="1" applyProtection="1">
      <alignment horizontal="center" vertical="center" wrapText="1"/>
      <protection locked="0"/>
    </xf>
    <xf numFmtId="166" fontId="9" fillId="34" borderId="0" xfId="45" applyNumberFormat="1" applyFont="1" applyFill="1" applyBorder="1" applyAlignment="1" applyProtection="1">
      <alignment horizontal="center" vertical="center" wrapText="1"/>
      <protection locked="0"/>
    </xf>
    <xf numFmtId="166" fontId="6" fillId="34" borderId="0" xfId="45" applyNumberFormat="1" applyFont="1" applyFill="1" applyBorder="1" applyAlignment="1" applyProtection="1">
      <alignment horizontal="right" vertical="center" wrapText="1"/>
      <protection locked="0"/>
    </xf>
    <xf numFmtId="166" fontId="6" fillId="34" borderId="17" xfId="45" applyNumberFormat="1" applyFont="1" applyFill="1" applyBorder="1" applyAlignment="1" applyProtection="1">
      <alignment horizontal="center" vertical="center" wrapText="1"/>
      <protection locked="0"/>
    </xf>
    <xf numFmtId="166" fontId="9" fillId="34" borderId="18" xfId="45" applyNumberFormat="1" applyFont="1" applyFill="1" applyBorder="1" applyAlignment="1" applyProtection="1">
      <alignment horizontal="center" vertical="center" wrapText="1"/>
      <protection locked="0"/>
    </xf>
    <xf numFmtId="166" fontId="6" fillId="34" borderId="18" xfId="45" applyNumberFormat="1" applyFont="1" applyFill="1" applyBorder="1" applyAlignment="1" applyProtection="1">
      <alignment horizontal="right" vertical="center" wrapText="1"/>
      <protection locked="0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66" fontId="6" fillId="34" borderId="14" xfId="45" applyNumberFormat="1" applyFont="1" applyFill="1" applyBorder="1" applyAlignment="1" applyProtection="1">
      <alignment horizontal="center" vertical="center" wrapText="1"/>
      <protection locked="0"/>
    </xf>
    <xf numFmtId="166" fontId="9" fillId="34" borderId="15" xfId="45" applyNumberFormat="1" applyFont="1" applyFill="1" applyBorder="1" applyAlignment="1" applyProtection="1">
      <alignment horizontal="center" vertical="center" wrapText="1"/>
      <protection locked="0"/>
    </xf>
    <xf numFmtId="166" fontId="6" fillId="34" borderId="15" xfId="45" applyNumberFormat="1" applyFont="1" applyFill="1" applyBorder="1" applyAlignment="1" applyProtection="1">
      <alignment horizontal="right" vertical="center" wrapText="1"/>
      <protection locked="0"/>
    </xf>
    <xf numFmtId="0" fontId="8" fillId="36" borderId="0" xfId="0" applyFont="1" applyFill="1" applyBorder="1" applyAlignment="1">
      <alignment horizontal="center" vertical="center" wrapText="1"/>
    </xf>
    <xf numFmtId="4" fontId="2" fillId="36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36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vertical="center" wrapText="1"/>
    </xf>
    <xf numFmtId="16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4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164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5" fillId="36" borderId="21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0" applyFont="1" applyFill="1" applyBorder="1" applyAlignment="1">
      <alignment horizontal="center" vertical="center"/>
    </xf>
    <xf numFmtId="4" fontId="5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36" borderId="0" xfId="0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28" fillId="36" borderId="18" xfId="0" applyFont="1" applyFill="1" applyBorder="1" applyAlignment="1">
      <alignment horizontal="center" vertical="center"/>
    </xf>
    <xf numFmtId="0" fontId="11" fillId="36" borderId="13" xfId="0" applyFont="1" applyFill="1" applyBorder="1" applyAlignment="1" applyProtection="1">
      <alignment horizontal="center" vertical="center"/>
      <protection locked="0"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2" fillId="36" borderId="14" xfId="0" applyFont="1" applyFill="1" applyBorder="1" applyAlignment="1" applyProtection="1">
      <alignment horizontal="center" vertical="center"/>
      <protection locked="0"/>
    </xf>
    <xf numFmtId="0" fontId="11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vertical="center"/>
    </xf>
    <xf numFmtId="0" fontId="29" fillId="36" borderId="2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Border="1" applyAlignment="1" applyProtection="1">
      <alignment horizontal="center" vertical="center"/>
      <protection locked="0"/>
    </xf>
    <xf numFmtId="0" fontId="29" fillId="36" borderId="21" xfId="0" applyFont="1" applyFill="1" applyBorder="1" applyAlignment="1" applyProtection="1">
      <alignment horizontal="center" vertical="center"/>
      <protection locked="0"/>
    </xf>
    <xf numFmtId="0" fontId="11" fillId="36" borderId="20" xfId="0" applyFont="1" applyFill="1" applyBorder="1" applyAlignment="1" applyProtection="1">
      <alignment horizontal="center" vertical="center"/>
      <protection locked="0"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0" fontId="7" fillId="36" borderId="20" xfId="0" applyFont="1" applyFill="1" applyBorder="1" applyAlignment="1" applyProtection="1">
      <alignment horizontal="center" vertical="center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12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vertical="center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2" fillId="36" borderId="28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vertical="center"/>
    </xf>
    <xf numFmtId="0" fontId="11" fillId="36" borderId="28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vertical="center"/>
    </xf>
    <xf numFmtId="0" fontId="11" fillId="36" borderId="23" xfId="0" applyFont="1" applyFill="1" applyBorder="1" applyAlignment="1" applyProtection="1">
      <alignment horizontal="center" vertical="center"/>
      <protection locked="0"/>
    </xf>
    <xf numFmtId="0" fontId="11" fillId="36" borderId="17" xfId="0" applyFont="1" applyFill="1" applyBorder="1" applyAlignment="1" applyProtection="1">
      <alignment horizontal="center" vertical="center"/>
      <protection locked="0"/>
    </xf>
    <xf numFmtId="0" fontId="3" fillId="36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6" borderId="17" xfId="0" applyFont="1" applyFill="1" applyBorder="1" applyAlignment="1" applyProtection="1">
      <alignment horizontal="center" vertical="center"/>
      <protection locked="0"/>
    </xf>
    <xf numFmtId="0" fontId="2" fillId="36" borderId="17" xfId="0" applyFont="1" applyFill="1" applyBorder="1" applyAlignment="1" applyProtection="1">
      <alignment horizontal="center" vertical="center"/>
      <protection locked="0"/>
    </xf>
    <xf numFmtId="0" fontId="11" fillId="36" borderId="3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vertical="center"/>
    </xf>
    <xf numFmtId="0" fontId="5" fillId="36" borderId="36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vertical="center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horizontal="centerContinuous" vertical="center"/>
      <protection locked="0"/>
    </xf>
    <xf numFmtId="0" fontId="5" fillId="34" borderId="12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112" fillId="34" borderId="0" xfId="0" applyFont="1" applyFill="1" applyAlignment="1">
      <alignment/>
    </xf>
    <xf numFmtId="0" fontId="0" fillId="38" borderId="0" xfId="0" applyFill="1" applyAlignment="1">
      <alignment/>
    </xf>
    <xf numFmtId="166" fontId="30" fillId="0" borderId="0" xfId="45" applyFont="1" applyAlignment="1">
      <alignment/>
    </xf>
    <xf numFmtId="43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 wrapText="1"/>
    </xf>
    <xf numFmtId="0" fontId="113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38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6" fontId="31" fillId="2" borderId="10" xfId="45" applyFont="1" applyFill="1" applyBorder="1" applyAlignment="1">
      <alignment vertical="center" wrapText="1"/>
    </xf>
    <xf numFmtId="166" fontId="32" fillId="6" borderId="10" xfId="45" applyFont="1" applyFill="1" applyBorder="1" applyAlignment="1">
      <alignment vertical="center" wrapText="1"/>
    </xf>
    <xf numFmtId="166" fontId="32" fillId="38" borderId="10" xfId="45" applyFont="1" applyFill="1" applyBorder="1" applyAlignment="1">
      <alignment vertical="center" wrapText="1"/>
    </xf>
    <xf numFmtId="166" fontId="31" fillId="6" borderId="10" xfId="45" applyFont="1" applyFill="1" applyBorder="1" applyAlignment="1">
      <alignment vertical="center" wrapText="1"/>
    </xf>
    <xf numFmtId="0" fontId="114" fillId="6" borderId="10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left" vertical="center" wrapText="1"/>
    </xf>
    <xf numFmtId="0" fontId="27" fillId="34" borderId="26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vertical="center"/>
    </xf>
    <xf numFmtId="0" fontId="27" fillId="34" borderId="27" xfId="0" applyFont="1" applyFill="1" applyBorder="1" applyAlignment="1">
      <alignment vertical="center"/>
    </xf>
    <xf numFmtId="0" fontId="0" fillId="34" borderId="21" xfId="0" applyFill="1" applyBorder="1" applyAlignment="1">
      <alignment/>
    </xf>
    <xf numFmtId="167" fontId="33" fillId="38" borderId="21" xfId="45" applyNumberFormat="1" applyFont="1" applyFill="1" applyBorder="1" applyAlignment="1">
      <alignment vertical="center"/>
    </xf>
    <xf numFmtId="43" fontId="25" fillId="34" borderId="21" xfId="0" applyNumberFormat="1" applyFont="1" applyFill="1" applyBorder="1" applyAlignment="1">
      <alignment vertical="center"/>
    </xf>
    <xf numFmtId="43" fontId="25" fillId="38" borderId="21" xfId="0" applyNumberFormat="1" applyFont="1" applyFill="1" applyBorder="1" applyAlignment="1">
      <alignment vertical="center"/>
    </xf>
    <xf numFmtId="43" fontId="33" fillId="34" borderId="21" xfId="0" applyNumberFormat="1" applyFont="1" applyFill="1" applyBorder="1" applyAlignment="1">
      <alignment vertical="center"/>
    </xf>
    <xf numFmtId="0" fontId="12" fillId="34" borderId="20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left" vertical="center" wrapText="1"/>
    </xf>
    <xf numFmtId="0" fontId="27" fillId="34" borderId="30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vertical="center"/>
    </xf>
    <xf numFmtId="0" fontId="27" fillId="34" borderId="31" xfId="0" applyFont="1" applyFill="1" applyBorder="1" applyAlignment="1">
      <alignment vertical="center"/>
    </xf>
    <xf numFmtId="43" fontId="33" fillId="38" borderId="10" xfId="0" applyNumberFormat="1" applyFont="1" applyFill="1" applyBorder="1" applyAlignment="1">
      <alignment vertical="center"/>
    </xf>
    <xf numFmtId="43" fontId="25" fillId="38" borderId="10" xfId="0" applyNumberFormat="1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vertical="center"/>
    </xf>
    <xf numFmtId="0" fontId="33" fillId="38" borderId="21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43" fontId="25" fillId="39" borderId="10" xfId="0" applyNumberFormat="1" applyFont="1" applyFill="1" applyBorder="1" applyAlignment="1">
      <alignment vertical="center"/>
    </xf>
    <xf numFmtId="43" fontId="33" fillId="39" borderId="10" xfId="0" applyNumberFormat="1" applyFont="1" applyFill="1" applyBorder="1" applyAlignment="1">
      <alignment vertical="center"/>
    </xf>
    <xf numFmtId="0" fontId="3" fillId="39" borderId="10" xfId="0" applyFont="1" applyFill="1" applyBorder="1" applyAlignment="1">
      <alignment horizontal="center" vertical="center" wrapText="1"/>
    </xf>
    <xf numFmtId="43" fontId="25" fillId="34" borderId="14" xfId="0" applyNumberFormat="1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33" fillId="38" borderId="17" xfId="0" applyFont="1" applyFill="1" applyBorder="1" applyAlignment="1">
      <alignment vertical="center"/>
    </xf>
    <xf numFmtId="43" fontId="25" fillId="34" borderId="17" xfId="0" applyNumberFormat="1" applyFont="1" applyFill="1" applyBorder="1" applyAlignment="1">
      <alignment vertical="center"/>
    </xf>
    <xf numFmtId="43" fontId="25" fillId="38" borderId="17" xfId="0" applyNumberFormat="1" applyFont="1" applyFill="1" applyBorder="1" applyAlignment="1">
      <alignment vertical="center"/>
    </xf>
    <xf numFmtId="43" fontId="33" fillId="34" borderId="17" xfId="0" applyNumberFormat="1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0" fillId="34" borderId="14" xfId="0" applyFill="1" applyBorder="1" applyAlignment="1">
      <alignment/>
    </xf>
    <xf numFmtId="0" fontId="33" fillId="38" borderId="14" xfId="0" applyFont="1" applyFill="1" applyBorder="1" applyAlignment="1">
      <alignment vertical="center"/>
    </xf>
    <xf numFmtId="43" fontId="25" fillId="38" borderId="14" xfId="0" applyNumberFormat="1" applyFont="1" applyFill="1" applyBorder="1" applyAlignment="1">
      <alignment vertical="center"/>
    </xf>
    <xf numFmtId="43" fontId="33" fillId="34" borderId="14" xfId="0" applyNumberFormat="1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167" fontId="34" fillId="38" borderId="21" xfId="45" applyNumberFormat="1" applyFont="1" applyFill="1" applyBorder="1" applyAlignment="1" applyProtection="1">
      <alignment vertical="center" wrapText="1"/>
      <protection locked="0"/>
    </xf>
    <xf numFmtId="0" fontId="17" fillId="0" borderId="20" xfId="0" applyFont="1" applyBorder="1" applyAlignment="1">
      <alignment horizontal="center" vertical="center"/>
    </xf>
    <xf numFmtId="0" fontId="35" fillId="38" borderId="20" xfId="0" applyFont="1" applyFill="1" applyBorder="1" applyAlignment="1">
      <alignment vertical="center"/>
    </xf>
    <xf numFmtId="0" fontId="27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166" fontId="34" fillId="38" borderId="10" xfId="45" applyFont="1" applyFill="1" applyBorder="1" applyAlignment="1">
      <alignment vertical="center"/>
    </xf>
    <xf numFmtId="166" fontId="36" fillId="38" borderId="10" xfId="45" applyFont="1" applyFill="1" applyBorder="1" applyAlignment="1">
      <alignment vertical="center"/>
    </xf>
    <xf numFmtId="0" fontId="11" fillId="38" borderId="14" xfId="0" applyFont="1" applyFill="1" applyBorder="1" applyAlignment="1">
      <alignment horizontal="center" vertical="center" wrapText="1"/>
    </xf>
    <xf numFmtId="166" fontId="36" fillId="39" borderId="10" xfId="45" applyFont="1" applyFill="1" applyBorder="1" applyAlignment="1">
      <alignment vertical="center"/>
    </xf>
    <xf numFmtId="166" fontId="34" fillId="39" borderId="10" xfId="45" applyFont="1" applyFill="1" applyBorder="1" applyAlignment="1">
      <alignment vertical="center"/>
    </xf>
    <xf numFmtId="0" fontId="11" fillId="39" borderId="10" xfId="0" applyFont="1" applyFill="1" applyBorder="1" applyAlignment="1">
      <alignment horizontal="center" vertical="center" wrapText="1"/>
    </xf>
    <xf numFmtId="43" fontId="33" fillId="38" borderId="14" xfId="0" applyNumberFormat="1" applyFont="1" applyFill="1" applyBorder="1" applyAlignment="1">
      <alignment vertical="center"/>
    </xf>
    <xf numFmtId="43" fontId="33" fillId="38" borderId="21" xfId="0" applyNumberFormat="1" applyFont="1" applyFill="1" applyBorder="1" applyAlignment="1">
      <alignment vertical="center"/>
    </xf>
    <xf numFmtId="0" fontId="35" fillId="38" borderId="21" xfId="0" applyFont="1" applyFill="1" applyBorder="1" applyAlignment="1">
      <alignment vertical="center"/>
    </xf>
    <xf numFmtId="0" fontId="27" fillId="0" borderId="30" xfId="0" applyFont="1" applyBorder="1" applyAlignment="1">
      <alignment vertical="center" wrapText="1"/>
    </xf>
    <xf numFmtId="0" fontId="33" fillId="38" borderId="28" xfId="0" applyFont="1" applyFill="1" applyBorder="1" applyAlignment="1">
      <alignment vertical="center"/>
    </xf>
    <xf numFmtId="43" fontId="25" fillId="34" borderId="22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5" fillId="38" borderId="38" xfId="0" applyFont="1" applyFill="1" applyBorder="1" applyAlignment="1">
      <alignment vertical="center"/>
    </xf>
    <xf numFmtId="0" fontId="37" fillId="0" borderId="17" xfId="0" applyFont="1" applyBorder="1" applyAlignment="1">
      <alignment vertical="center"/>
    </xf>
    <xf numFmtId="43" fontId="36" fillId="39" borderId="10" xfId="0" applyNumberFormat="1" applyFont="1" applyFill="1" applyBorder="1" applyAlignment="1">
      <alignment vertical="center"/>
    </xf>
    <xf numFmtId="43" fontId="36" fillId="38" borderId="10" xfId="0" applyNumberFormat="1" applyFont="1" applyFill="1" applyBorder="1" applyAlignment="1">
      <alignment vertical="center"/>
    </xf>
    <xf numFmtId="43" fontId="34" fillId="39" borderId="10" xfId="0" applyNumberFormat="1" applyFont="1" applyFill="1" applyBorder="1" applyAlignment="1">
      <alignment vertical="center"/>
    </xf>
    <xf numFmtId="0" fontId="27" fillId="34" borderId="13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righ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35" fillId="38" borderId="23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34" fillId="38" borderId="21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right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43" fontId="33" fillId="38" borderId="17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right" vertical="center" wrapText="1"/>
    </xf>
    <xf numFmtId="0" fontId="37" fillId="0" borderId="20" xfId="0" applyFont="1" applyBorder="1" applyAlignment="1">
      <alignment horizontal="center" vertical="center"/>
    </xf>
    <xf numFmtId="166" fontId="33" fillId="38" borderId="21" xfId="45" applyFont="1" applyFill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37" fillId="0" borderId="33" xfId="0" applyFont="1" applyBorder="1" applyAlignment="1">
      <alignment vertical="center"/>
    </xf>
    <xf numFmtId="166" fontId="33" fillId="39" borderId="10" xfId="45" applyFont="1" applyFill="1" applyBorder="1" applyAlignment="1">
      <alignment vertical="center"/>
    </xf>
    <xf numFmtId="0" fontId="27" fillId="34" borderId="11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37" fillId="0" borderId="21" xfId="0" applyFont="1" applyBorder="1" applyAlignment="1">
      <alignment vertical="center"/>
    </xf>
    <xf numFmtId="166" fontId="33" fillId="38" borderId="17" xfId="45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righ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66" fontId="33" fillId="38" borderId="14" xfId="45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right" vertical="center" wrapText="1"/>
    </xf>
    <xf numFmtId="0" fontId="37" fillId="0" borderId="39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43" fontId="25" fillId="34" borderId="15" xfId="0" applyNumberFormat="1" applyFont="1" applyFill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43" fontId="25" fillId="34" borderId="0" xfId="0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43" fontId="25" fillId="34" borderId="18" xfId="0" applyNumberFormat="1" applyFont="1" applyFill="1" applyBorder="1" applyAlignment="1">
      <alignment vertical="center"/>
    </xf>
    <xf numFmtId="0" fontId="27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0" fontId="27" fillId="0" borderId="14" xfId="0" applyFont="1" applyBorder="1" applyAlignment="1">
      <alignment horizontal="right" vertical="center" wrapText="1"/>
    </xf>
    <xf numFmtId="0" fontId="27" fillId="0" borderId="21" xfId="0" applyFont="1" applyBorder="1" applyAlignment="1">
      <alignment horizontal="right" vertical="center" wrapText="1"/>
    </xf>
    <xf numFmtId="0" fontId="3" fillId="34" borderId="20" xfId="0" applyFont="1" applyFill="1" applyBorder="1" applyAlignment="1">
      <alignment horizontal="center" vertical="center"/>
    </xf>
    <xf numFmtId="0" fontId="38" fillId="36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right" vertical="center" wrapText="1"/>
    </xf>
    <xf numFmtId="0" fontId="37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39" fillId="36" borderId="20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37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3" fillId="38" borderId="40" xfId="0" applyFont="1" applyFill="1" applyBorder="1" applyAlignment="1">
      <alignment horizontal="center" vertical="center" wrapText="1"/>
    </xf>
    <xf numFmtId="0" fontId="27" fillId="34" borderId="40" xfId="0" applyFont="1" applyFill="1" applyBorder="1" applyAlignment="1">
      <alignment horizontal="left" vertical="center" wrapText="1"/>
    </xf>
    <xf numFmtId="0" fontId="5" fillId="34" borderId="40" xfId="0" applyFont="1" applyFill="1" applyBorder="1" applyAlignment="1">
      <alignment vertical="center"/>
    </xf>
    <xf numFmtId="0" fontId="27" fillId="34" borderId="10" xfId="0" applyFont="1" applyFill="1" applyBorder="1" applyAlignment="1">
      <alignment vertical="center"/>
    </xf>
    <xf numFmtId="0" fontId="11" fillId="39" borderId="4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166" fontId="25" fillId="39" borderId="10" xfId="45" applyFont="1" applyFill="1" applyBorder="1" applyAlignment="1">
      <alignment vertical="center"/>
    </xf>
    <xf numFmtId="166" fontId="25" fillId="38" borderId="10" xfId="45" applyFont="1" applyFill="1" applyBorder="1" applyAlignment="1">
      <alignment vertical="center"/>
    </xf>
    <xf numFmtId="0" fontId="11" fillId="39" borderId="13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left" vertical="center" wrapText="1"/>
    </xf>
    <xf numFmtId="0" fontId="27" fillId="34" borderId="0" xfId="0" applyFont="1" applyFill="1" applyBorder="1" applyAlignment="1">
      <alignment horizontal="left" vertical="center" wrapText="1"/>
    </xf>
    <xf numFmtId="43" fontId="33" fillId="34" borderId="20" xfId="0" applyNumberFormat="1" applyFont="1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/>
    </xf>
    <xf numFmtId="0" fontId="40" fillId="36" borderId="20" xfId="0" applyFont="1" applyFill="1" applyBorder="1" applyAlignment="1">
      <alignment horizontal="center" vertical="center"/>
    </xf>
    <xf numFmtId="0" fontId="41" fillId="36" borderId="0" xfId="0" applyFont="1" applyFill="1" applyBorder="1" applyAlignment="1">
      <alignment horizontal="center" vertical="center"/>
    </xf>
    <xf numFmtId="43" fontId="33" fillId="34" borderId="23" xfId="0" applyNumberFormat="1" applyFont="1" applyFill="1" applyBorder="1" applyAlignment="1">
      <alignment vertical="center"/>
    </xf>
    <xf numFmtId="0" fontId="42" fillId="36" borderId="23" xfId="0" applyFont="1" applyFill="1" applyBorder="1" applyAlignment="1">
      <alignment horizontal="center" vertical="center"/>
    </xf>
    <xf numFmtId="0" fontId="27" fillId="0" borderId="18" xfId="0" applyFont="1" applyBorder="1" applyAlignment="1">
      <alignment vertical="center" wrapText="1"/>
    </xf>
    <xf numFmtId="43" fontId="33" fillId="34" borderId="13" xfId="0" applyNumberFormat="1" applyFont="1" applyFill="1" applyBorder="1" applyAlignment="1">
      <alignment vertical="center"/>
    </xf>
    <xf numFmtId="0" fontId="41" fillId="36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 wrapText="1"/>
    </xf>
    <xf numFmtId="0" fontId="37" fillId="34" borderId="20" xfId="0" applyFont="1" applyFill="1" applyBorder="1" applyAlignment="1">
      <alignment vertical="center"/>
    </xf>
    <xf numFmtId="0" fontId="43" fillId="36" borderId="2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27" fillId="34" borderId="14" xfId="0" applyFont="1" applyFill="1" applyBorder="1" applyAlignment="1">
      <alignment horizontal="left" vertical="center" wrapText="1"/>
    </xf>
    <xf numFmtId="0" fontId="27" fillId="34" borderId="15" xfId="0" applyFont="1" applyFill="1" applyBorder="1" applyAlignment="1">
      <alignment horizontal="left" vertical="center" wrapText="1"/>
    </xf>
    <xf numFmtId="0" fontId="8" fillId="39" borderId="4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166" fontId="33" fillId="38" borderId="21" xfId="45" applyFont="1" applyFill="1" applyBorder="1" applyAlignment="1">
      <alignment horizontal="center" vertical="center"/>
    </xf>
    <xf numFmtId="2" fontId="33" fillId="38" borderId="21" xfId="0" applyNumberFormat="1" applyFont="1" applyFill="1" applyBorder="1" applyAlignment="1">
      <alignment vertical="center"/>
    </xf>
    <xf numFmtId="0" fontId="27" fillId="0" borderId="36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11" fillId="38" borderId="40" xfId="0" applyFont="1" applyFill="1" applyBorder="1" applyAlignment="1">
      <alignment horizontal="center" vertical="center" wrapText="1"/>
    </xf>
    <xf numFmtId="166" fontId="36" fillId="35" borderId="10" xfId="45" applyFont="1" applyFill="1" applyBorder="1" applyAlignment="1">
      <alignment vertical="center"/>
    </xf>
    <xf numFmtId="0" fontId="3" fillId="39" borderId="4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/>
    </xf>
    <xf numFmtId="0" fontId="27" fillId="34" borderId="21" xfId="0" applyFont="1" applyFill="1" applyBorder="1" applyAlignment="1">
      <alignment horizontal="right" vertical="center" wrapText="1"/>
    </xf>
    <xf numFmtId="0" fontId="27" fillId="34" borderId="30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166" fontId="36" fillId="40" borderId="10" xfId="45" applyFont="1" applyFill="1" applyBorder="1" applyAlignment="1">
      <alignment vertical="center"/>
    </xf>
    <xf numFmtId="166" fontId="34" fillId="40" borderId="10" xfId="45" applyFont="1" applyFill="1" applyBorder="1" applyAlignment="1">
      <alignment vertical="center"/>
    </xf>
    <xf numFmtId="0" fontId="11" fillId="40" borderId="40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27" fillId="34" borderId="21" xfId="0" applyFont="1" applyFill="1" applyBorder="1" applyAlignment="1">
      <alignment vertical="center"/>
    </xf>
    <xf numFmtId="0" fontId="27" fillId="38" borderId="21" xfId="0" applyFont="1" applyFill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47" fillId="34" borderId="14" xfId="0" applyFont="1" applyFill="1" applyBorder="1" applyAlignment="1" applyProtection="1">
      <alignment horizontal="center" vertical="center"/>
      <protection locked="0"/>
    </xf>
    <xf numFmtId="0" fontId="36" fillId="34" borderId="14" xfId="0" applyFont="1" applyFill="1" applyBorder="1" applyAlignment="1" applyProtection="1">
      <alignment horizontal="center" vertical="center"/>
      <protection locked="0"/>
    </xf>
    <xf numFmtId="0" fontId="47" fillId="34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 vertical="center"/>
    </xf>
    <xf numFmtId="14" fontId="47" fillId="34" borderId="2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Continuous" vertical="center"/>
    </xf>
    <xf numFmtId="0" fontId="48" fillId="0" borderId="15" xfId="0" applyFont="1" applyFill="1" applyBorder="1" applyAlignment="1">
      <alignment horizontal="centerContinuous" vertical="center"/>
    </xf>
    <xf numFmtId="0" fontId="48" fillId="0" borderId="16" xfId="0" applyFont="1" applyFill="1" applyBorder="1" applyAlignment="1">
      <alignment horizontal="centerContinuous" vertical="center"/>
    </xf>
    <xf numFmtId="0" fontId="48" fillId="0" borderId="21" xfId="0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/>
    </xf>
    <xf numFmtId="0" fontId="25" fillId="34" borderId="21" xfId="0" applyFont="1" applyFill="1" applyBorder="1" applyAlignment="1">
      <alignment/>
    </xf>
    <xf numFmtId="0" fontId="25" fillId="34" borderId="20" xfId="0" applyFont="1" applyFill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48" fillId="0" borderId="20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/>
    </xf>
    <xf numFmtId="0" fontId="48" fillId="0" borderId="22" xfId="0" applyFont="1" applyFill="1" applyBorder="1" applyAlignment="1">
      <alignment horizontal="centerContinuous" vertical="center"/>
    </xf>
    <xf numFmtId="0" fontId="48" fillId="0" borderId="21" xfId="0" applyFont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115" fillId="34" borderId="11" xfId="0" applyFont="1" applyFill="1" applyBorder="1" applyAlignment="1" applyProtection="1">
      <alignment horizontal="center" vertical="center"/>
      <protection locked="0"/>
    </xf>
    <xf numFmtId="0" fontId="28" fillId="34" borderId="11" xfId="0" applyFont="1" applyFill="1" applyBorder="1" applyAlignment="1" applyProtection="1">
      <alignment horizontal="center" vertical="center"/>
      <protection locked="0"/>
    </xf>
    <xf numFmtId="0" fontId="28" fillId="38" borderId="11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8" borderId="11" xfId="0" applyFont="1" applyFill="1" applyBorder="1" applyAlignment="1" applyProtection="1">
      <alignment horizontal="center" vertical="center"/>
      <protection locked="0"/>
    </xf>
    <xf numFmtId="0" fontId="16" fillId="34" borderId="1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116" fillId="34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8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6" fillId="38" borderId="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4" fontId="117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18" fillId="34" borderId="17" xfId="0" applyFont="1" applyFill="1" applyBorder="1" applyAlignment="1">
      <alignment horizontal="center" vertical="center" wrapText="1"/>
    </xf>
    <xf numFmtId="0" fontId="118" fillId="34" borderId="21" xfId="0" applyFont="1" applyFill="1" applyBorder="1" applyAlignment="1">
      <alignment vertical="center" wrapText="1"/>
    </xf>
    <xf numFmtId="0" fontId="110" fillId="34" borderId="21" xfId="0" applyFont="1" applyFill="1" applyBorder="1" applyAlignment="1">
      <alignment vertical="center"/>
    </xf>
    <xf numFmtId="0" fontId="119" fillId="34" borderId="21" xfId="0" applyFont="1" applyFill="1" applyBorder="1" applyAlignment="1">
      <alignment vertical="center"/>
    </xf>
    <xf numFmtId="0" fontId="120" fillId="34" borderId="21" xfId="0" applyFont="1" applyFill="1" applyBorder="1" applyAlignment="1">
      <alignment vertical="center"/>
    </xf>
    <xf numFmtId="43" fontId="119" fillId="34" borderId="21" xfId="0" applyNumberFormat="1" applyFont="1" applyFill="1" applyBorder="1" applyAlignment="1">
      <alignment vertical="center"/>
    </xf>
    <xf numFmtId="166" fontId="121" fillId="40" borderId="10" xfId="45" applyFont="1" applyFill="1" applyBorder="1" applyAlignment="1">
      <alignment vertical="center"/>
    </xf>
    <xf numFmtId="2" fontId="119" fillId="34" borderId="21" xfId="0" applyNumberFormat="1" applyFont="1" applyFill="1" applyBorder="1" applyAlignment="1">
      <alignment vertical="center"/>
    </xf>
    <xf numFmtId="166" fontId="121" fillId="39" borderId="10" xfId="45" applyFont="1" applyFill="1" applyBorder="1" applyAlignment="1">
      <alignment vertical="center"/>
    </xf>
    <xf numFmtId="0" fontId="119" fillId="34" borderId="17" xfId="0" applyFont="1" applyFill="1" applyBorder="1" applyAlignment="1">
      <alignment vertical="center"/>
    </xf>
    <xf numFmtId="43" fontId="122" fillId="34" borderId="21" xfId="0" applyNumberFormat="1" applyFont="1" applyFill="1" applyBorder="1" applyAlignment="1">
      <alignment vertical="center"/>
    </xf>
    <xf numFmtId="166" fontId="121" fillId="35" borderId="10" xfId="45" applyFont="1" applyFill="1" applyBorder="1" applyAlignment="1">
      <alignment vertical="center"/>
    </xf>
    <xf numFmtId="166" fontId="121" fillId="38" borderId="10" xfId="45" applyFont="1" applyFill="1" applyBorder="1" applyAlignment="1">
      <alignment vertical="center"/>
    </xf>
    <xf numFmtId="0" fontId="119" fillId="34" borderId="14" xfId="0" applyFont="1" applyFill="1" applyBorder="1" applyAlignment="1">
      <alignment vertical="center"/>
    </xf>
    <xf numFmtId="166" fontId="119" fillId="34" borderId="21" xfId="45" applyFont="1" applyFill="1" applyBorder="1" applyAlignment="1">
      <alignment horizontal="center" vertical="center"/>
    </xf>
    <xf numFmtId="4" fontId="119" fillId="34" borderId="21" xfId="0" applyNumberFormat="1" applyFont="1" applyFill="1" applyBorder="1" applyAlignment="1">
      <alignment vertical="center"/>
    </xf>
    <xf numFmtId="0" fontId="123" fillId="34" borderId="21" xfId="0" applyFont="1" applyFill="1" applyBorder="1" applyAlignment="1">
      <alignment vertical="center" wrapText="1"/>
    </xf>
    <xf numFmtId="43" fontId="119" fillId="34" borderId="14" xfId="0" applyNumberFormat="1" applyFont="1" applyFill="1" applyBorder="1" applyAlignment="1">
      <alignment vertical="center"/>
    </xf>
    <xf numFmtId="43" fontId="119" fillId="34" borderId="17" xfId="0" applyNumberFormat="1" applyFont="1" applyFill="1" applyBorder="1" applyAlignment="1">
      <alignment vertical="center"/>
    </xf>
    <xf numFmtId="166" fontId="122" fillId="39" borderId="10" xfId="45" applyFont="1" applyFill="1" applyBorder="1" applyAlignment="1">
      <alignment vertical="center"/>
    </xf>
    <xf numFmtId="166" fontId="119" fillId="34" borderId="21" xfId="45" applyFont="1" applyFill="1" applyBorder="1" applyAlignment="1">
      <alignment vertical="center"/>
    </xf>
    <xf numFmtId="166" fontId="119" fillId="34" borderId="14" xfId="45" applyFont="1" applyFill="1" applyBorder="1" applyAlignment="1">
      <alignment vertical="center"/>
    </xf>
    <xf numFmtId="166" fontId="119" fillId="34" borderId="17" xfId="45" applyFont="1" applyFill="1" applyBorder="1" applyAlignment="1">
      <alignment vertical="center"/>
    </xf>
    <xf numFmtId="43" fontId="122" fillId="39" borderId="10" xfId="0" applyNumberFormat="1" applyFont="1" applyFill="1" applyBorder="1" applyAlignment="1">
      <alignment vertical="center"/>
    </xf>
    <xf numFmtId="43" fontId="121" fillId="39" borderId="10" xfId="0" applyNumberFormat="1" applyFont="1" applyFill="1" applyBorder="1" applyAlignment="1">
      <alignment vertical="center"/>
    </xf>
    <xf numFmtId="167" fontId="123" fillId="34" borderId="21" xfId="45" applyNumberFormat="1" applyFont="1" applyFill="1" applyBorder="1" applyAlignment="1" applyProtection="1">
      <alignment vertical="center" wrapText="1"/>
      <protection locked="0"/>
    </xf>
    <xf numFmtId="43" fontId="122" fillId="38" borderId="10" xfId="0" applyNumberFormat="1" applyFont="1" applyFill="1" applyBorder="1" applyAlignment="1">
      <alignment vertical="center"/>
    </xf>
    <xf numFmtId="167" fontId="119" fillId="34" borderId="21" xfId="45" applyNumberFormat="1" applyFont="1" applyFill="1" applyBorder="1" applyAlignment="1">
      <alignment vertical="center"/>
    </xf>
    <xf numFmtId="166" fontId="121" fillId="6" borderId="10" xfId="45" applyFont="1" applyFill="1" applyBorder="1" applyAlignment="1">
      <alignment vertical="center" wrapText="1"/>
    </xf>
    <xf numFmtId="0" fontId="3" fillId="34" borderId="21" xfId="0" applyFont="1" applyFill="1" applyBorder="1" applyAlignment="1">
      <alignment horizontal="center"/>
    </xf>
    <xf numFmtId="0" fontId="113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114" fillId="34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124" fillId="34" borderId="21" xfId="0" applyFont="1" applyFill="1" applyBorder="1" applyAlignment="1">
      <alignment horizontal="center" vertical="center"/>
    </xf>
    <xf numFmtId="0" fontId="124" fillId="34" borderId="14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125" fillId="34" borderId="17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vertical="center" wrapText="1"/>
    </xf>
    <xf numFmtId="0" fontId="125" fillId="34" borderId="21" xfId="0" applyFont="1" applyFill="1" applyBorder="1" applyAlignment="1">
      <alignment vertical="center" wrapText="1"/>
    </xf>
    <xf numFmtId="43" fontId="27" fillId="34" borderId="21" xfId="0" applyNumberFormat="1" applyFont="1" applyFill="1" applyBorder="1" applyAlignment="1">
      <alignment vertical="center"/>
    </xf>
    <xf numFmtId="43" fontId="120" fillId="34" borderId="21" xfId="0" applyNumberFormat="1" applyFont="1" applyFill="1" applyBorder="1" applyAlignment="1">
      <alignment vertical="center"/>
    </xf>
    <xf numFmtId="166" fontId="8" fillId="40" borderId="10" xfId="45" applyFont="1" applyFill="1" applyBorder="1" applyAlignment="1">
      <alignment vertical="center"/>
    </xf>
    <xf numFmtId="166" fontId="125" fillId="40" borderId="10" xfId="45" applyFont="1" applyFill="1" applyBorder="1" applyAlignment="1">
      <alignment vertical="center"/>
    </xf>
    <xf numFmtId="2" fontId="27" fillId="34" borderId="21" xfId="0" applyNumberFormat="1" applyFont="1" applyFill="1" applyBorder="1" applyAlignment="1">
      <alignment vertical="center"/>
    </xf>
    <xf numFmtId="2" fontId="120" fillId="34" borderId="21" xfId="0" applyNumberFormat="1" applyFont="1" applyFill="1" applyBorder="1" applyAlignment="1">
      <alignment vertical="center"/>
    </xf>
    <xf numFmtId="166" fontId="8" fillId="39" borderId="10" xfId="45" applyFont="1" applyFill="1" applyBorder="1" applyAlignment="1">
      <alignment vertical="center"/>
    </xf>
    <xf numFmtId="166" fontId="125" fillId="39" borderId="10" xfId="45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120" fillId="34" borderId="17" xfId="0" applyFont="1" applyFill="1" applyBorder="1" applyAlignment="1">
      <alignment vertical="center"/>
    </xf>
    <xf numFmtId="166" fontId="8" fillId="35" borderId="10" xfId="45" applyFont="1" applyFill="1" applyBorder="1" applyAlignment="1">
      <alignment vertical="center"/>
    </xf>
    <xf numFmtId="166" fontId="125" fillId="35" borderId="10" xfId="45" applyFont="1" applyFill="1" applyBorder="1" applyAlignment="1">
      <alignment vertical="center"/>
    </xf>
    <xf numFmtId="166" fontId="8" fillId="38" borderId="10" xfId="45" applyFont="1" applyFill="1" applyBorder="1" applyAlignment="1">
      <alignment vertical="center"/>
    </xf>
    <xf numFmtId="166" fontId="125" fillId="38" borderId="10" xfId="45" applyFont="1" applyFill="1" applyBorder="1" applyAlignment="1">
      <alignment vertical="center"/>
    </xf>
    <xf numFmtId="0" fontId="27" fillId="34" borderId="14" xfId="0" applyFont="1" applyFill="1" applyBorder="1" applyAlignment="1">
      <alignment vertical="center"/>
    </xf>
    <xf numFmtId="0" fontId="120" fillId="34" borderId="14" xfId="0" applyFont="1" applyFill="1" applyBorder="1" applyAlignment="1">
      <alignment vertical="center"/>
    </xf>
    <xf numFmtId="166" fontId="27" fillId="34" borderId="21" xfId="45" applyFont="1" applyFill="1" applyBorder="1" applyAlignment="1">
      <alignment horizontal="center" vertical="center"/>
    </xf>
    <xf numFmtId="166" fontId="120" fillId="34" borderId="21" xfId="45" applyFont="1" applyFill="1" applyBorder="1" applyAlignment="1">
      <alignment horizontal="center" vertical="center"/>
    </xf>
    <xf numFmtId="4" fontId="120" fillId="34" borderId="21" xfId="0" applyNumberFormat="1" applyFont="1" applyFill="1" applyBorder="1" applyAlignment="1">
      <alignment vertical="center"/>
    </xf>
    <xf numFmtId="43" fontId="27" fillId="34" borderId="14" xfId="0" applyNumberFormat="1" applyFont="1" applyFill="1" applyBorder="1" applyAlignment="1">
      <alignment vertical="center"/>
    </xf>
    <xf numFmtId="43" fontId="120" fillId="34" borderId="14" xfId="0" applyNumberFormat="1" applyFont="1" applyFill="1" applyBorder="1" applyAlignment="1">
      <alignment vertical="center"/>
    </xf>
    <xf numFmtId="43" fontId="27" fillId="34" borderId="17" xfId="0" applyNumberFormat="1" applyFont="1" applyFill="1" applyBorder="1" applyAlignment="1">
      <alignment vertical="center"/>
    </xf>
    <xf numFmtId="43" fontId="120" fillId="34" borderId="17" xfId="0" applyNumberFormat="1" applyFont="1" applyFill="1" applyBorder="1" applyAlignment="1">
      <alignment vertical="center"/>
    </xf>
    <xf numFmtId="166" fontId="27" fillId="39" borderId="10" xfId="45" applyFont="1" applyFill="1" applyBorder="1" applyAlignment="1">
      <alignment vertical="center"/>
    </xf>
    <xf numFmtId="166" fontId="120" fillId="39" borderId="10" xfId="45" applyFont="1" applyFill="1" applyBorder="1" applyAlignment="1">
      <alignment vertical="center"/>
    </xf>
    <xf numFmtId="166" fontId="27" fillId="34" borderId="21" xfId="45" applyFont="1" applyFill="1" applyBorder="1" applyAlignment="1">
      <alignment vertical="center"/>
    </xf>
    <xf numFmtId="166" fontId="120" fillId="34" borderId="21" xfId="45" applyFont="1" applyFill="1" applyBorder="1" applyAlignment="1">
      <alignment vertical="center"/>
    </xf>
    <xf numFmtId="166" fontId="27" fillId="34" borderId="14" xfId="45" applyFont="1" applyFill="1" applyBorder="1" applyAlignment="1">
      <alignment vertical="center"/>
    </xf>
    <xf numFmtId="166" fontId="120" fillId="34" borderId="14" xfId="45" applyFont="1" applyFill="1" applyBorder="1" applyAlignment="1">
      <alignment vertical="center"/>
    </xf>
    <xf numFmtId="166" fontId="27" fillId="34" borderId="17" xfId="45" applyFont="1" applyFill="1" applyBorder="1" applyAlignment="1">
      <alignment vertical="center"/>
    </xf>
    <xf numFmtId="166" fontId="120" fillId="34" borderId="17" xfId="45" applyFont="1" applyFill="1" applyBorder="1" applyAlignment="1">
      <alignment vertical="center"/>
    </xf>
    <xf numFmtId="43" fontId="27" fillId="39" borderId="10" xfId="0" applyNumberFormat="1" applyFont="1" applyFill="1" applyBorder="1" applyAlignment="1">
      <alignment vertical="center"/>
    </xf>
    <xf numFmtId="43" fontId="120" fillId="39" borderId="10" xfId="0" applyNumberFormat="1" applyFont="1" applyFill="1" applyBorder="1" applyAlignment="1">
      <alignment vertical="center"/>
    </xf>
    <xf numFmtId="0" fontId="37" fillId="34" borderId="23" xfId="0" applyFont="1" applyFill="1" applyBorder="1" applyAlignment="1">
      <alignment vertical="center"/>
    </xf>
    <xf numFmtId="43" fontId="8" fillId="39" borderId="10" xfId="0" applyNumberFormat="1" applyFont="1" applyFill="1" applyBorder="1" applyAlignment="1">
      <alignment vertical="center"/>
    </xf>
    <xf numFmtId="43" fontId="125" fillId="39" borderId="10" xfId="0" applyNumberFormat="1" applyFont="1" applyFill="1" applyBorder="1" applyAlignment="1">
      <alignment vertical="center"/>
    </xf>
    <xf numFmtId="0" fontId="37" fillId="34" borderId="17" xfId="0" applyFont="1" applyFill="1" applyBorder="1" applyAlignment="1">
      <alignment vertical="center"/>
    </xf>
    <xf numFmtId="0" fontId="37" fillId="34" borderId="21" xfId="0" applyFont="1" applyFill="1" applyBorder="1" applyAlignment="1">
      <alignment vertical="center"/>
    </xf>
    <xf numFmtId="167" fontId="8" fillId="34" borderId="21" xfId="45" applyNumberFormat="1" applyFont="1" applyFill="1" applyBorder="1" applyAlignment="1" applyProtection="1">
      <alignment vertical="center" wrapText="1"/>
      <protection locked="0"/>
    </xf>
    <xf numFmtId="167" fontId="125" fillId="34" borderId="21" xfId="45" applyNumberFormat="1" applyFont="1" applyFill="1" applyBorder="1" applyAlignment="1" applyProtection="1">
      <alignment vertical="center" wrapText="1"/>
      <protection locked="0"/>
    </xf>
    <xf numFmtId="43" fontId="27" fillId="38" borderId="10" xfId="0" applyNumberFormat="1" applyFont="1" applyFill="1" applyBorder="1" applyAlignment="1">
      <alignment vertical="center"/>
    </xf>
    <xf numFmtId="43" fontId="120" fillId="38" borderId="10" xfId="0" applyNumberFormat="1" applyFont="1" applyFill="1" applyBorder="1" applyAlignment="1">
      <alignment vertical="center"/>
    </xf>
    <xf numFmtId="167" fontId="27" fillId="34" borderId="21" xfId="45" applyNumberFormat="1" applyFont="1" applyFill="1" applyBorder="1" applyAlignment="1">
      <alignment vertical="center"/>
    </xf>
    <xf numFmtId="167" fontId="120" fillId="34" borderId="21" xfId="45" applyNumberFormat="1" applyFont="1" applyFill="1" applyBorder="1" applyAlignment="1">
      <alignment vertical="center"/>
    </xf>
    <xf numFmtId="166" fontId="20" fillId="6" borderId="10" xfId="45" applyFont="1" applyFill="1" applyBorder="1" applyAlignment="1">
      <alignment vertical="center" wrapText="1"/>
    </xf>
    <xf numFmtId="166" fontId="125" fillId="6" borderId="10" xfId="45" applyFont="1" applyFill="1" applyBorder="1" applyAlignment="1">
      <alignment vertical="center" wrapText="1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5" fillId="41" borderId="10" xfId="0" applyFont="1" applyFill="1" applyBorder="1" applyAlignment="1">
      <alignment horizontal="center"/>
    </xf>
    <xf numFmtId="0" fontId="55" fillId="41" borderId="40" xfId="0" applyFont="1" applyFill="1" applyBorder="1" applyAlignment="1">
      <alignment horizontal="center"/>
    </xf>
    <xf numFmtId="166" fontId="3" fillId="0" borderId="10" xfId="45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43" fontId="3" fillId="0" borderId="10" xfId="0" applyNumberFormat="1" applyFont="1" applyFill="1" applyBorder="1" applyAlignment="1">
      <alignment horizontal="center" vertical="center"/>
    </xf>
    <xf numFmtId="43" fontId="56" fillId="33" borderId="10" xfId="0" applyNumberFormat="1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left" vertical="center" wrapText="1"/>
    </xf>
    <xf numFmtId="43" fontId="56" fillId="34" borderId="0" xfId="0" applyNumberFormat="1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left" vertical="center" wrapText="1"/>
    </xf>
    <xf numFmtId="43" fontId="56" fillId="34" borderId="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Font="1" applyFill="1" applyBorder="1" applyAlignment="1">
      <alignment vertical="center" wrapText="1"/>
    </xf>
    <xf numFmtId="164" fontId="2" fillId="33" borderId="44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0" xfId="0" applyFont="1" applyFill="1" applyBorder="1" applyAlignment="1">
      <alignment horizontal="left" vertical="center" wrapText="1"/>
    </xf>
    <xf numFmtId="166" fontId="56" fillId="33" borderId="10" xfId="45" applyFont="1" applyFill="1" applyBorder="1" applyAlignment="1">
      <alignment horizontal="center" vertical="center"/>
    </xf>
    <xf numFmtId="166" fontId="57" fillId="0" borderId="21" xfId="45" applyFont="1" applyBorder="1" applyAlignment="1">
      <alignment/>
    </xf>
    <xf numFmtId="166" fontId="57" fillId="0" borderId="10" xfId="45" applyFont="1" applyBorder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/>
    </xf>
    <xf numFmtId="0" fontId="60" fillId="2" borderId="0" xfId="0" applyFont="1" applyFill="1" applyAlignment="1">
      <alignment/>
    </xf>
    <xf numFmtId="0" fontId="60" fillId="0" borderId="0" xfId="0" applyFont="1" applyAlignment="1">
      <alignment/>
    </xf>
    <xf numFmtId="0" fontId="61" fillId="34" borderId="12" xfId="0" applyFont="1" applyFill="1" applyBorder="1" applyAlignment="1">
      <alignment/>
    </xf>
    <xf numFmtId="0" fontId="62" fillId="34" borderId="40" xfId="0" applyFont="1" applyFill="1" applyBorder="1" applyAlignment="1">
      <alignment horizontal="left"/>
    </xf>
    <xf numFmtId="0" fontId="63" fillId="34" borderId="17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166" fontId="65" fillId="34" borderId="10" xfId="45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166" fontId="65" fillId="34" borderId="21" xfId="45" applyFont="1" applyFill="1" applyBorder="1" applyAlignment="1">
      <alignment horizontal="center"/>
    </xf>
    <xf numFmtId="0" fontId="62" fillId="34" borderId="2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66" fillId="2" borderId="0" xfId="0" applyFont="1" applyFill="1" applyAlignment="1">
      <alignment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64" fillId="34" borderId="0" xfId="0" applyFont="1" applyFill="1" applyBorder="1" applyAlignment="1">
      <alignment horizontal="right"/>
    </xf>
    <xf numFmtId="0" fontId="61" fillId="34" borderId="0" xfId="0" applyFont="1" applyFill="1" applyAlignment="1">
      <alignment/>
    </xf>
    <xf numFmtId="43" fontId="65" fillId="2" borderId="10" xfId="0" applyNumberFormat="1" applyFont="1" applyFill="1" applyBorder="1" applyAlignment="1">
      <alignment/>
    </xf>
    <xf numFmtId="0" fontId="62" fillId="2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6" fillId="34" borderId="11" xfId="0" applyFont="1" applyFill="1" applyBorder="1" applyAlignment="1">
      <alignment horizontal="left" vertical="center"/>
    </xf>
    <xf numFmtId="0" fontId="16" fillId="36" borderId="11" xfId="0" applyFont="1" applyFill="1" applyBorder="1" applyAlignment="1" applyProtection="1">
      <alignment horizontal="right" vertical="center"/>
      <protection locked="0"/>
    </xf>
    <xf numFmtId="0" fontId="16" fillId="36" borderId="40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113</xdr:row>
      <xdr:rowOff>0</xdr:rowOff>
    </xdr:from>
    <xdr:to>
      <xdr:col>5</xdr:col>
      <xdr:colOff>0</xdr:colOff>
      <xdr:row>113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 flipH="1">
          <a:off x="38100" y="20964525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57150</xdr:colOff>
      <xdr:row>324</xdr:row>
      <xdr:rowOff>0</xdr:rowOff>
    </xdr:from>
    <xdr:to>
      <xdr:col>5</xdr:col>
      <xdr:colOff>0</xdr:colOff>
      <xdr:row>324</xdr:row>
      <xdr:rowOff>0</xdr:rowOff>
    </xdr:to>
    <xdr:sp>
      <xdr:nvSpPr>
        <xdr:cNvPr id="2" name="Texte 16"/>
        <xdr:cNvSpPr txBox="1">
          <a:spLocks noChangeArrowheads="1"/>
        </xdr:cNvSpPr>
      </xdr:nvSpPr>
      <xdr:spPr>
        <a:xfrm flipH="1">
          <a:off x="57150" y="57273825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76200</xdr:colOff>
      <xdr:row>385</xdr:row>
      <xdr:rowOff>0</xdr:rowOff>
    </xdr:from>
    <xdr:to>
      <xdr:col>5</xdr:col>
      <xdr:colOff>0</xdr:colOff>
      <xdr:row>385</xdr:row>
      <xdr:rowOff>0</xdr:rowOff>
    </xdr:to>
    <xdr:sp>
      <xdr:nvSpPr>
        <xdr:cNvPr id="3" name="Texte 17"/>
        <xdr:cNvSpPr txBox="1">
          <a:spLocks noChangeArrowheads="1"/>
        </xdr:cNvSpPr>
      </xdr:nvSpPr>
      <xdr:spPr>
        <a:xfrm flipH="1">
          <a:off x="76200" y="676465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66675</xdr:colOff>
      <xdr:row>419</xdr:row>
      <xdr:rowOff>0</xdr:rowOff>
    </xdr:from>
    <xdr:to>
      <xdr:col>5</xdr:col>
      <xdr:colOff>0</xdr:colOff>
      <xdr:row>419</xdr:row>
      <xdr:rowOff>0</xdr:rowOff>
    </xdr:to>
    <xdr:sp>
      <xdr:nvSpPr>
        <xdr:cNvPr id="4" name="Texte 15"/>
        <xdr:cNvSpPr txBox="1">
          <a:spLocks noChangeArrowheads="1"/>
        </xdr:cNvSpPr>
      </xdr:nvSpPr>
      <xdr:spPr>
        <a:xfrm flipH="1">
          <a:off x="66675" y="739616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PARATION%20BUDGET%202015\PREPARATION%20%20%20DU%20BUDGET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ép,Arrondissement 2015"/>
      <sheetName val="Total du Chapitre"/>
      <sheetName val="compte speciaux "/>
      <sheetName val="RECETTES  2015"/>
      <sheetName val="depenses depenses 2015"/>
      <sheetName val="la regle de 33 "/>
    </sheetNames>
    <sheetDataSet>
      <sheetData sheetId="4">
        <row r="258">
          <cell r="O258">
            <v>207203170</v>
          </cell>
        </row>
        <row r="412">
          <cell r="O412">
            <v>8790600</v>
          </cell>
        </row>
        <row r="472">
          <cell r="O472">
            <v>56669470</v>
          </cell>
        </row>
        <row r="534">
          <cell r="O534">
            <v>201378300</v>
          </cell>
        </row>
        <row r="542">
          <cell r="O542">
            <v>20698060</v>
          </cell>
        </row>
      </sheetData>
      <sheetData sheetId="5">
        <row r="74">
          <cell r="N74">
            <v>264343000</v>
          </cell>
        </row>
        <row r="160">
          <cell r="N160">
            <v>366300</v>
          </cell>
        </row>
        <row r="213">
          <cell r="N213">
            <v>130310000</v>
          </cell>
        </row>
        <row r="367">
          <cell r="N367">
            <v>77170200</v>
          </cell>
        </row>
        <row r="414">
          <cell r="N414">
            <v>11000100</v>
          </cell>
        </row>
        <row r="429">
          <cell r="N4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0"/>
  <sheetViews>
    <sheetView rightToLeft="1" tabSelected="1" zoomScale="95" zoomScaleNormal="95" zoomScalePageLayoutView="0" workbookViewId="0" topLeftCell="C1">
      <selection activeCell="Q8" sqref="Q8"/>
    </sheetView>
  </sheetViews>
  <sheetFormatPr defaultColWidth="11.421875" defaultRowHeight="12.75"/>
  <cols>
    <col min="1" max="1" width="4.00390625" style="0" hidden="1" customWidth="1"/>
    <col min="2" max="2" width="5.57421875" style="0" hidden="1" customWidth="1"/>
    <col min="3" max="3" width="4.00390625" style="0" customWidth="1"/>
    <col min="4" max="4" width="3.57421875" style="0" customWidth="1"/>
    <col min="5" max="5" width="3.28125" style="0" customWidth="1"/>
    <col min="6" max="6" width="54.57421875" style="0" customWidth="1"/>
    <col min="7" max="7" width="13.57421875" style="0" hidden="1" customWidth="1"/>
    <col min="8" max="8" width="16.00390625" style="0" hidden="1" customWidth="1"/>
    <col min="9" max="9" width="15.140625" style="0" hidden="1" customWidth="1"/>
    <col min="10" max="10" width="33.28125" style="257" hidden="1" customWidth="1"/>
    <col min="11" max="11" width="15.28125" style="0" hidden="1" customWidth="1"/>
    <col min="12" max="12" width="0.5625" style="0" hidden="1" customWidth="1"/>
    <col min="13" max="13" width="14.28125" style="0" hidden="1" customWidth="1"/>
    <col min="14" max="14" width="25.28125" style="257" hidden="1" customWidth="1"/>
    <col min="15" max="15" width="21.140625" style="255" customWidth="1"/>
    <col min="16" max="16" width="19.7109375" style="256" customWidth="1"/>
    <col min="17" max="17" width="16.421875" style="256" customWidth="1"/>
    <col min="18" max="18" width="21.57421875" style="255" customWidth="1"/>
    <col min="20" max="20" width="0.9921875" style="0" customWidth="1"/>
    <col min="21" max="21" width="19.7109375" style="0" customWidth="1"/>
  </cols>
  <sheetData>
    <row r="1" spans="1:17" ht="21.75" thickBot="1">
      <c r="A1" s="580"/>
      <c r="C1" s="265"/>
      <c r="D1" s="265"/>
      <c r="E1" s="265"/>
      <c r="F1" s="579" t="s">
        <v>566</v>
      </c>
      <c r="G1" s="576"/>
      <c r="H1" s="576"/>
      <c r="I1" s="578" t="s">
        <v>564</v>
      </c>
      <c r="J1" s="577"/>
      <c r="K1" s="576"/>
      <c r="L1" s="574"/>
      <c r="M1" s="574"/>
      <c r="N1" s="575"/>
      <c r="O1" s="574"/>
      <c r="P1" s="573"/>
      <c r="Q1" s="573"/>
    </row>
    <row r="2" spans="1:18" ht="18.75" thickBot="1">
      <c r="A2" s="548" t="s">
        <v>326</v>
      </c>
      <c r="B2" s="548" t="s">
        <v>326</v>
      </c>
      <c r="C2" s="572"/>
      <c r="D2" s="571"/>
      <c r="E2" s="571"/>
      <c r="F2" s="570" t="s">
        <v>565</v>
      </c>
      <c r="G2" s="568"/>
      <c r="H2" s="568"/>
      <c r="I2" s="568"/>
      <c r="J2" s="569"/>
      <c r="K2" s="568"/>
      <c r="L2" s="568"/>
      <c r="M2" s="568"/>
      <c r="N2" s="567" t="s">
        <v>564</v>
      </c>
      <c r="O2" s="566"/>
      <c r="P2" s="565"/>
      <c r="Q2" s="565"/>
      <c r="R2" s="564"/>
    </row>
    <row r="3" spans="1:18" ht="12.75">
      <c r="A3" s="563" t="s">
        <v>325</v>
      </c>
      <c r="B3" s="563" t="s">
        <v>324</v>
      </c>
      <c r="C3" s="562" t="s">
        <v>323</v>
      </c>
      <c r="D3" s="561"/>
      <c r="E3" s="560"/>
      <c r="F3" s="559"/>
      <c r="G3" s="557"/>
      <c r="H3" s="557"/>
      <c r="I3" s="557"/>
      <c r="J3" s="557"/>
      <c r="K3" s="558"/>
      <c r="L3" s="556" t="s">
        <v>563</v>
      </c>
      <c r="M3" s="556" t="s">
        <v>563</v>
      </c>
      <c r="N3" s="557"/>
      <c r="O3" s="611"/>
      <c r="P3" s="612"/>
      <c r="Q3" s="612"/>
      <c r="R3" s="613"/>
    </row>
    <row r="4" spans="1:18" ht="15" thickBot="1">
      <c r="A4" s="555" t="s">
        <v>321</v>
      </c>
      <c r="B4" s="555" t="s">
        <v>321</v>
      </c>
      <c r="C4" s="554" t="s">
        <v>320</v>
      </c>
      <c r="D4" s="553"/>
      <c r="E4" s="552"/>
      <c r="F4" s="551" t="s">
        <v>562</v>
      </c>
      <c r="G4" s="543" t="s">
        <v>561</v>
      </c>
      <c r="H4" s="543" t="s">
        <v>561</v>
      </c>
      <c r="I4" s="543" t="s">
        <v>561</v>
      </c>
      <c r="J4" s="543" t="s">
        <v>560</v>
      </c>
      <c r="K4" s="550" t="s">
        <v>559</v>
      </c>
      <c r="L4" s="544" t="s">
        <v>558</v>
      </c>
      <c r="M4" s="544" t="s">
        <v>557</v>
      </c>
      <c r="N4" s="544"/>
      <c r="O4" s="617" t="s">
        <v>568</v>
      </c>
      <c r="P4" s="614"/>
      <c r="Q4" s="614"/>
      <c r="R4" s="615" t="s">
        <v>556</v>
      </c>
    </row>
    <row r="5" spans="1:18" ht="12.75">
      <c r="A5" s="549" t="s">
        <v>314</v>
      </c>
      <c r="B5" s="549" t="s">
        <v>313</v>
      </c>
      <c r="C5" s="548" t="s">
        <v>312</v>
      </c>
      <c r="D5" s="548" t="s">
        <v>311</v>
      </c>
      <c r="E5" s="547" t="s">
        <v>310</v>
      </c>
      <c r="F5" s="546" t="s">
        <v>555</v>
      </c>
      <c r="G5" s="543"/>
      <c r="H5" s="543"/>
      <c r="I5" s="543"/>
      <c r="J5" s="543"/>
      <c r="K5" s="545">
        <v>41912</v>
      </c>
      <c r="L5" s="544" t="s">
        <v>554</v>
      </c>
      <c r="M5" s="544" t="s">
        <v>554</v>
      </c>
      <c r="N5" s="543" t="s">
        <v>553</v>
      </c>
      <c r="O5" s="616"/>
      <c r="P5" s="617" t="s">
        <v>553</v>
      </c>
      <c r="Q5" s="617" t="s">
        <v>568</v>
      </c>
      <c r="R5" s="613"/>
    </row>
    <row r="6" spans="1:18" ht="13.5" thickBot="1">
      <c r="A6" s="542"/>
      <c r="B6" s="542"/>
      <c r="C6" s="541" t="s">
        <v>303</v>
      </c>
      <c r="D6" s="540" t="s">
        <v>302</v>
      </c>
      <c r="E6" s="539" t="s">
        <v>301</v>
      </c>
      <c r="F6" s="538"/>
      <c r="G6" s="535" t="s">
        <v>552</v>
      </c>
      <c r="H6" s="535" t="s">
        <v>551</v>
      </c>
      <c r="I6" s="535" t="s">
        <v>550</v>
      </c>
      <c r="J6" s="535" t="s">
        <v>550</v>
      </c>
      <c r="K6" s="537"/>
      <c r="L6" s="536" t="s">
        <v>549</v>
      </c>
      <c r="M6" s="536" t="s">
        <v>548</v>
      </c>
      <c r="N6" s="535" t="s">
        <v>547</v>
      </c>
      <c r="O6" s="618" t="s">
        <v>547</v>
      </c>
      <c r="P6" s="618" t="s">
        <v>546</v>
      </c>
      <c r="Q6" s="618" t="s">
        <v>546</v>
      </c>
      <c r="R6" s="619"/>
    </row>
    <row r="7" spans="1:18" ht="6.75" customHeight="1">
      <c r="A7" s="313"/>
      <c r="B7" s="534"/>
      <c r="C7" s="533"/>
      <c r="D7" s="532"/>
      <c r="E7" s="531"/>
      <c r="F7" s="530"/>
      <c r="G7" s="83"/>
      <c r="H7" s="83"/>
      <c r="I7" s="83"/>
      <c r="J7" s="83"/>
      <c r="K7" s="83"/>
      <c r="L7" s="83"/>
      <c r="M7" s="83"/>
      <c r="N7" s="83"/>
      <c r="O7" s="620"/>
      <c r="P7" s="621"/>
      <c r="Q7" s="582"/>
      <c r="R7" s="304"/>
    </row>
    <row r="8" spans="1:18" ht="20.25">
      <c r="A8" s="300"/>
      <c r="B8" s="327"/>
      <c r="C8" s="326"/>
      <c r="D8" s="449"/>
      <c r="E8" s="448"/>
      <c r="F8" s="529" t="s">
        <v>545</v>
      </c>
      <c r="G8" s="50"/>
      <c r="H8" s="50"/>
      <c r="I8" s="50"/>
      <c r="J8" s="50"/>
      <c r="K8" s="50"/>
      <c r="L8" s="50"/>
      <c r="M8" s="50"/>
      <c r="N8" s="50"/>
      <c r="O8" s="622"/>
      <c r="P8" s="623"/>
      <c r="Q8" s="583"/>
      <c r="R8" s="276"/>
    </row>
    <row r="9" spans="1:18" ht="15.75">
      <c r="A9" s="300"/>
      <c r="B9" s="299"/>
      <c r="C9" s="298">
        <v>10</v>
      </c>
      <c r="D9" s="380"/>
      <c r="E9" s="389"/>
      <c r="F9" s="324" t="s">
        <v>544</v>
      </c>
      <c r="G9" s="177"/>
      <c r="H9" s="177"/>
      <c r="I9" s="177"/>
      <c r="J9" s="177"/>
      <c r="K9" s="177"/>
      <c r="L9" s="177"/>
      <c r="M9" s="177"/>
      <c r="N9" s="177"/>
      <c r="O9" s="526"/>
      <c r="P9" s="586"/>
      <c r="Q9" s="584"/>
      <c r="R9" s="276"/>
    </row>
    <row r="10" spans="1:18" ht="12.75">
      <c r="A10" s="300"/>
      <c r="B10" s="299"/>
      <c r="C10" s="298"/>
      <c r="D10" s="380"/>
      <c r="E10" s="389"/>
      <c r="F10" s="67"/>
      <c r="G10" s="177"/>
      <c r="H10" s="177"/>
      <c r="I10" s="177"/>
      <c r="J10" s="177"/>
      <c r="K10" s="177"/>
      <c r="L10" s="177"/>
      <c r="M10" s="177"/>
      <c r="N10" s="177"/>
      <c r="O10" s="526"/>
      <c r="P10" s="586"/>
      <c r="Q10" s="584"/>
      <c r="R10" s="276"/>
    </row>
    <row r="11" spans="1:18" ht="15">
      <c r="A11" s="300"/>
      <c r="B11" s="299"/>
      <c r="C11" s="298"/>
      <c r="D11" s="380">
        <v>10</v>
      </c>
      <c r="E11" s="389"/>
      <c r="F11" s="528" t="s">
        <v>543</v>
      </c>
      <c r="G11" s="289"/>
      <c r="H11" s="289"/>
      <c r="I11" s="289"/>
      <c r="J11" s="289"/>
      <c r="K11" s="289"/>
      <c r="L11" s="289"/>
      <c r="M11" s="289"/>
      <c r="N11" s="289"/>
      <c r="O11" s="526"/>
      <c r="P11" s="586"/>
      <c r="Q11" s="585"/>
      <c r="R11" s="276"/>
    </row>
    <row r="12" spans="1:18" ht="12.75">
      <c r="A12" s="300"/>
      <c r="B12" s="299"/>
      <c r="C12" s="298"/>
      <c r="D12" s="380"/>
      <c r="E12" s="389"/>
      <c r="F12" s="18"/>
      <c r="G12" s="526"/>
      <c r="H12" s="526"/>
      <c r="I12" s="526"/>
      <c r="J12" s="527"/>
      <c r="K12" s="526"/>
      <c r="L12" s="526"/>
      <c r="M12" s="526"/>
      <c r="N12" s="527"/>
      <c r="O12" s="526"/>
      <c r="P12" s="586"/>
      <c r="Q12" s="586"/>
      <c r="R12" s="276"/>
    </row>
    <row r="13" spans="1:18" ht="14.25">
      <c r="A13" s="300"/>
      <c r="B13" s="299"/>
      <c r="C13" s="298"/>
      <c r="D13" s="380"/>
      <c r="E13" s="389">
        <v>10</v>
      </c>
      <c r="F13" s="525" t="s">
        <v>542</v>
      </c>
      <c r="G13" s="289"/>
      <c r="H13" s="289"/>
      <c r="I13" s="289"/>
      <c r="J13" s="290"/>
      <c r="K13" s="289"/>
      <c r="L13" s="289"/>
      <c r="M13" s="289"/>
      <c r="N13" s="290"/>
      <c r="O13" s="526"/>
      <c r="P13" s="586"/>
      <c r="Q13" s="585"/>
      <c r="R13" s="276"/>
    </row>
    <row r="14" spans="1:18" ht="12.75">
      <c r="A14" s="300"/>
      <c r="B14" s="299"/>
      <c r="C14" s="298"/>
      <c r="D14" s="380"/>
      <c r="E14" s="389"/>
      <c r="F14" s="371"/>
      <c r="G14" s="289"/>
      <c r="H14" s="289"/>
      <c r="I14" s="289"/>
      <c r="J14" s="290"/>
      <c r="K14" s="289"/>
      <c r="L14" s="289"/>
      <c r="M14" s="289"/>
      <c r="N14" s="290"/>
      <c r="O14" s="526"/>
      <c r="P14" s="586"/>
      <c r="Q14" s="585"/>
      <c r="R14" s="276"/>
    </row>
    <row r="15" spans="1:18" ht="12.75">
      <c r="A15" s="300"/>
      <c r="B15" s="299">
        <v>401</v>
      </c>
      <c r="C15" s="298"/>
      <c r="D15" s="380"/>
      <c r="E15" s="434">
        <v>11</v>
      </c>
      <c r="F15" s="370" t="s">
        <v>541</v>
      </c>
      <c r="G15" s="280">
        <v>1105706</v>
      </c>
      <c r="H15" s="278">
        <v>1162000</v>
      </c>
      <c r="I15" s="278">
        <v>1038000</v>
      </c>
      <c r="J15" s="279">
        <v>1500000</v>
      </c>
      <c r="K15" s="278">
        <v>894000</v>
      </c>
      <c r="L15" s="278">
        <f>((G15+H15)+K15)*12/33</f>
        <v>1149711.2727272727</v>
      </c>
      <c r="M15" s="278">
        <f>((H15+I15)+K15)*12/33</f>
        <v>1125090.9090909092</v>
      </c>
      <c r="N15" s="335">
        <v>1500000</v>
      </c>
      <c r="O15" s="624">
        <v>1500000</v>
      </c>
      <c r="P15" s="625">
        <v>1600000</v>
      </c>
      <c r="Q15" s="587"/>
      <c r="R15" s="276"/>
    </row>
    <row r="16" spans="1:18" ht="14.25">
      <c r="A16" s="300"/>
      <c r="B16" s="299"/>
      <c r="C16" s="298"/>
      <c r="D16" s="380"/>
      <c r="E16" s="434"/>
      <c r="F16" s="524"/>
      <c r="G16" s="280"/>
      <c r="H16" s="278"/>
      <c r="I16" s="278"/>
      <c r="J16" s="279"/>
      <c r="K16" s="278"/>
      <c r="L16" s="278">
        <f>((G16+H16)+K16)*12/33</f>
        <v>0</v>
      </c>
      <c r="M16" s="278"/>
      <c r="N16" s="335"/>
      <c r="O16" s="624"/>
      <c r="P16" s="625"/>
      <c r="Q16" s="587"/>
      <c r="R16" s="276"/>
    </row>
    <row r="17" spans="1:18" ht="14.25">
      <c r="A17" s="300"/>
      <c r="B17" s="299"/>
      <c r="C17" s="298"/>
      <c r="D17" s="380"/>
      <c r="E17" s="389">
        <v>30</v>
      </c>
      <c r="F17" s="296" t="s">
        <v>403</v>
      </c>
      <c r="G17" s="280"/>
      <c r="H17" s="278"/>
      <c r="I17" s="278"/>
      <c r="J17" s="279"/>
      <c r="K17" s="278"/>
      <c r="L17" s="278">
        <f>((G17+H17)+K17)*12/33</f>
        <v>0</v>
      </c>
      <c r="M17" s="278"/>
      <c r="N17" s="335"/>
      <c r="O17" s="624"/>
      <c r="P17" s="625"/>
      <c r="Q17" s="587"/>
      <c r="R17" s="276"/>
    </row>
    <row r="18" spans="1:18" ht="12.75">
      <c r="A18" s="300"/>
      <c r="B18" s="299"/>
      <c r="C18" s="298"/>
      <c r="D18" s="380"/>
      <c r="E18" s="389"/>
      <c r="F18" s="18"/>
      <c r="G18" s="280"/>
      <c r="H18" s="278"/>
      <c r="I18" s="278"/>
      <c r="J18" s="279"/>
      <c r="K18" s="278"/>
      <c r="L18" s="278">
        <f>((G18+H18)+K18)*12/33</f>
        <v>0</v>
      </c>
      <c r="M18" s="278"/>
      <c r="N18" s="335"/>
      <c r="O18" s="624"/>
      <c r="P18" s="625"/>
      <c r="Q18" s="587"/>
      <c r="R18" s="276"/>
    </row>
    <row r="19" spans="1:18" ht="13.5" thickBot="1">
      <c r="A19" s="300"/>
      <c r="B19" s="299">
        <v>5106</v>
      </c>
      <c r="C19" s="298"/>
      <c r="D19" s="380"/>
      <c r="E19" s="434">
        <v>31</v>
      </c>
      <c r="F19" s="375" t="s">
        <v>540</v>
      </c>
      <c r="G19" s="280">
        <v>901318.24</v>
      </c>
      <c r="H19" s="278">
        <v>830500</v>
      </c>
      <c r="I19" s="278">
        <v>849400</v>
      </c>
      <c r="J19" s="279">
        <v>1200000</v>
      </c>
      <c r="K19" s="278">
        <v>703650</v>
      </c>
      <c r="L19" s="278">
        <f>((G19+H19)+K19)*12/33</f>
        <v>885624.8145454546</v>
      </c>
      <c r="M19" s="278">
        <f>((H19+I19)+K19)*12/33</f>
        <v>866745.4545454546</v>
      </c>
      <c r="N19" s="335">
        <v>1200000</v>
      </c>
      <c r="O19" s="624">
        <v>1200000</v>
      </c>
      <c r="P19" s="625">
        <v>1223650</v>
      </c>
      <c r="Q19" s="587"/>
      <c r="R19" s="276"/>
    </row>
    <row r="20" spans="1:18" ht="13.5" thickBot="1">
      <c r="A20" s="285"/>
      <c r="B20" s="284"/>
      <c r="C20" s="283"/>
      <c r="D20" s="468"/>
      <c r="E20" s="467"/>
      <c r="F20" s="523" t="s">
        <v>539</v>
      </c>
      <c r="G20" s="521">
        <f aca="true" t="shared" si="0" ref="G20:P20">SUM(G15:G19)</f>
        <v>2007024.24</v>
      </c>
      <c r="H20" s="520">
        <f t="shared" si="0"/>
        <v>1992500</v>
      </c>
      <c r="I20" s="520">
        <f t="shared" si="0"/>
        <v>1887400</v>
      </c>
      <c r="J20" s="329">
        <f t="shared" si="0"/>
        <v>2700000</v>
      </c>
      <c r="K20" s="520">
        <f t="shared" si="0"/>
        <v>1597650</v>
      </c>
      <c r="L20" s="520">
        <f t="shared" si="0"/>
        <v>2035336.0872727274</v>
      </c>
      <c r="M20" s="520">
        <f t="shared" si="0"/>
        <v>1991836.3636363638</v>
      </c>
      <c r="N20" s="520">
        <f t="shared" si="0"/>
        <v>2700000</v>
      </c>
      <c r="O20" s="626">
        <f t="shared" si="0"/>
        <v>2700000</v>
      </c>
      <c r="P20" s="627">
        <f t="shared" si="0"/>
        <v>2823650</v>
      </c>
      <c r="Q20" s="588"/>
      <c r="R20" s="291"/>
    </row>
    <row r="21" spans="1:18" ht="12" customHeight="1">
      <c r="A21" s="285"/>
      <c r="B21" s="299"/>
      <c r="C21" s="298"/>
      <c r="D21" s="380">
        <v>20</v>
      </c>
      <c r="E21" s="389"/>
      <c r="F21" s="364" t="s">
        <v>538</v>
      </c>
      <c r="G21" s="280"/>
      <c r="H21" s="280"/>
      <c r="I21" s="280"/>
      <c r="J21" s="335"/>
      <c r="K21" s="280"/>
      <c r="L21" s="280">
        <f aca="true" t="shared" si="1" ref="L21:L30">((G21+H21)+K21)*12/33</f>
        <v>0</v>
      </c>
      <c r="M21" s="280"/>
      <c r="N21" s="290"/>
      <c r="O21" s="526"/>
      <c r="P21" s="586"/>
      <c r="Q21" s="585"/>
      <c r="R21" s="276"/>
    </row>
    <row r="22" spans="1:18" ht="12.75">
      <c r="A22" s="285"/>
      <c r="B22" s="299"/>
      <c r="C22" s="298"/>
      <c r="D22" s="380"/>
      <c r="E22" s="389"/>
      <c r="F22" s="67"/>
      <c r="G22" s="280"/>
      <c r="H22" s="280"/>
      <c r="I22" s="280"/>
      <c r="J22" s="335"/>
      <c r="K22" s="280"/>
      <c r="L22" s="280">
        <f t="shared" si="1"/>
        <v>0</v>
      </c>
      <c r="M22" s="280"/>
      <c r="N22" s="290"/>
      <c r="O22" s="526"/>
      <c r="P22" s="586"/>
      <c r="Q22" s="585"/>
      <c r="R22" s="276"/>
    </row>
    <row r="23" spans="1:18" ht="14.25">
      <c r="A23" s="285"/>
      <c r="B23" s="299"/>
      <c r="C23" s="298"/>
      <c r="D23" s="380"/>
      <c r="E23" s="389">
        <v>30</v>
      </c>
      <c r="F23" s="296" t="s">
        <v>403</v>
      </c>
      <c r="G23" s="280"/>
      <c r="H23" s="280"/>
      <c r="I23" s="280"/>
      <c r="J23" s="335"/>
      <c r="K23" s="280"/>
      <c r="L23" s="280">
        <f t="shared" si="1"/>
        <v>0</v>
      </c>
      <c r="M23" s="280"/>
      <c r="N23" s="290"/>
      <c r="O23" s="526"/>
      <c r="P23" s="586"/>
      <c r="Q23" s="585"/>
      <c r="R23" s="276"/>
    </row>
    <row r="24" spans="1:18" ht="12.75">
      <c r="A24" s="285"/>
      <c r="B24" s="299"/>
      <c r="C24" s="298"/>
      <c r="D24" s="380"/>
      <c r="E24" s="389"/>
      <c r="F24" s="67"/>
      <c r="G24" s="280"/>
      <c r="H24" s="280"/>
      <c r="I24" s="280"/>
      <c r="J24" s="335"/>
      <c r="K24" s="280"/>
      <c r="L24" s="280">
        <f t="shared" si="1"/>
        <v>0</v>
      </c>
      <c r="M24" s="280"/>
      <c r="N24" s="290"/>
      <c r="O24" s="526"/>
      <c r="P24" s="586"/>
      <c r="Q24" s="585"/>
      <c r="R24" s="276"/>
    </row>
    <row r="25" spans="1:18" ht="12.75">
      <c r="A25" s="285"/>
      <c r="B25" s="299">
        <v>5102</v>
      </c>
      <c r="C25" s="298"/>
      <c r="D25" s="380"/>
      <c r="E25" s="434">
        <v>31</v>
      </c>
      <c r="F25" s="370" t="s">
        <v>537</v>
      </c>
      <c r="G25" s="280">
        <v>30410</v>
      </c>
      <c r="H25" s="278">
        <v>42320</v>
      </c>
      <c r="I25" s="278">
        <v>66504.2</v>
      </c>
      <c r="J25" s="279">
        <v>30000</v>
      </c>
      <c r="K25" s="278">
        <v>61110</v>
      </c>
      <c r="L25" s="278">
        <f t="shared" si="1"/>
        <v>48669.09090909091</v>
      </c>
      <c r="M25" s="278">
        <f>((H25+I25)+K25)*12/33</f>
        <v>61794.25454545455</v>
      </c>
      <c r="N25" s="335">
        <v>60000</v>
      </c>
      <c r="O25" s="624">
        <v>60000</v>
      </c>
      <c r="P25" s="625">
        <v>65000</v>
      </c>
      <c r="Q25" s="587"/>
      <c r="R25" s="276"/>
    </row>
    <row r="26" spans="1:18" ht="12.75">
      <c r="A26" s="285"/>
      <c r="B26" s="327"/>
      <c r="C26" s="326"/>
      <c r="D26" s="449"/>
      <c r="E26" s="448"/>
      <c r="F26" s="372"/>
      <c r="G26" s="280"/>
      <c r="H26" s="278"/>
      <c r="I26" s="278"/>
      <c r="J26" s="279"/>
      <c r="K26" s="278"/>
      <c r="L26" s="278">
        <f t="shared" si="1"/>
        <v>0</v>
      </c>
      <c r="M26" s="278"/>
      <c r="N26" s="502"/>
      <c r="O26" s="628"/>
      <c r="P26" s="629"/>
      <c r="Q26" s="589"/>
      <c r="R26" s="276"/>
    </row>
    <row r="27" spans="1:18" ht="12.75">
      <c r="A27" s="285"/>
      <c r="B27" s="299">
        <v>5103</v>
      </c>
      <c r="C27" s="298"/>
      <c r="D27" s="380"/>
      <c r="E27" s="434">
        <v>32</v>
      </c>
      <c r="F27" s="370" t="s">
        <v>536</v>
      </c>
      <c r="G27" s="280">
        <v>27060</v>
      </c>
      <c r="H27" s="278">
        <v>23880</v>
      </c>
      <c r="I27" s="278">
        <v>22495</v>
      </c>
      <c r="J27" s="279">
        <v>30000</v>
      </c>
      <c r="K27" s="278">
        <v>14665</v>
      </c>
      <c r="L27" s="278">
        <f t="shared" si="1"/>
        <v>23856.363636363636</v>
      </c>
      <c r="M27" s="278">
        <f>((H27+I27)+K27)*12/33</f>
        <v>22196.363636363636</v>
      </c>
      <c r="N27" s="335">
        <v>30000</v>
      </c>
      <c r="O27" s="624">
        <v>30000</v>
      </c>
      <c r="P27" s="625">
        <v>30000</v>
      </c>
      <c r="Q27" s="587"/>
      <c r="R27" s="276"/>
    </row>
    <row r="28" spans="1:18" ht="12.75">
      <c r="A28" s="285"/>
      <c r="B28" s="299"/>
      <c r="C28" s="298"/>
      <c r="D28" s="380"/>
      <c r="E28" s="434"/>
      <c r="F28" s="18"/>
      <c r="G28" s="280"/>
      <c r="H28" s="278"/>
      <c r="I28" s="278"/>
      <c r="J28" s="279"/>
      <c r="K28" s="278"/>
      <c r="L28" s="278">
        <f t="shared" si="1"/>
        <v>0</v>
      </c>
      <c r="M28" s="278"/>
      <c r="N28" s="290"/>
      <c r="O28" s="526"/>
      <c r="P28" s="586"/>
      <c r="Q28" s="585"/>
      <c r="R28" s="276"/>
    </row>
    <row r="29" spans="1:18" ht="12.75">
      <c r="A29" s="285"/>
      <c r="B29" s="299">
        <v>5104</v>
      </c>
      <c r="C29" s="298"/>
      <c r="D29" s="380"/>
      <c r="E29" s="434">
        <v>33</v>
      </c>
      <c r="F29" s="370" t="s">
        <v>535</v>
      </c>
      <c r="G29" s="280"/>
      <c r="H29" s="278"/>
      <c r="I29" s="278"/>
      <c r="J29" s="279"/>
      <c r="K29" s="278">
        <v>547</v>
      </c>
      <c r="L29" s="278">
        <f t="shared" si="1"/>
        <v>198.9090909090909</v>
      </c>
      <c r="M29" s="278">
        <f>((H29+I29)+K29)*12/33</f>
        <v>198.9090909090909</v>
      </c>
      <c r="N29" s="290"/>
      <c r="O29" s="526"/>
      <c r="P29" s="586">
        <v>100</v>
      </c>
      <c r="Q29" s="585"/>
      <c r="R29" s="276"/>
    </row>
    <row r="30" spans="1:18" ht="6" customHeight="1" thickBot="1">
      <c r="A30" s="285"/>
      <c r="B30" s="299"/>
      <c r="C30" s="298"/>
      <c r="D30" s="380"/>
      <c r="E30" s="434"/>
      <c r="F30" s="370"/>
      <c r="G30" s="280"/>
      <c r="H30" s="280"/>
      <c r="I30" s="280"/>
      <c r="J30" s="335"/>
      <c r="K30" s="280"/>
      <c r="L30" s="280">
        <f t="shared" si="1"/>
        <v>0</v>
      </c>
      <c r="M30" s="280"/>
      <c r="N30" s="290"/>
      <c r="O30" s="526"/>
      <c r="P30" s="586"/>
      <c r="Q30" s="585"/>
      <c r="R30" s="276"/>
    </row>
    <row r="31" spans="1:18" ht="13.5" thickBot="1">
      <c r="A31" s="285"/>
      <c r="B31" s="284"/>
      <c r="C31" s="283"/>
      <c r="D31" s="468"/>
      <c r="E31" s="467"/>
      <c r="F31" s="522" t="s">
        <v>534</v>
      </c>
      <c r="G31" s="521">
        <f aca="true" t="shared" si="2" ref="G31:P31">SUM(G21:G30)</f>
        <v>57470</v>
      </c>
      <c r="H31" s="520">
        <f t="shared" si="2"/>
        <v>66200</v>
      </c>
      <c r="I31" s="520">
        <f t="shared" si="2"/>
        <v>88999.2</v>
      </c>
      <c r="J31" s="329">
        <f t="shared" si="2"/>
        <v>60000</v>
      </c>
      <c r="K31" s="520">
        <f t="shared" si="2"/>
        <v>76322</v>
      </c>
      <c r="L31" s="520">
        <f t="shared" si="2"/>
        <v>72724.36363636363</v>
      </c>
      <c r="M31" s="520">
        <f t="shared" si="2"/>
        <v>84189.52727272727</v>
      </c>
      <c r="N31" s="520">
        <f t="shared" si="2"/>
        <v>90000</v>
      </c>
      <c r="O31" s="626">
        <f t="shared" si="2"/>
        <v>90000</v>
      </c>
      <c r="P31" s="627">
        <f t="shared" si="2"/>
        <v>95100</v>
      </c>
      <c r="Q31" s="588"/>
      <c r="R31" s="291"/>
    </row>
    <row r="32" spans="1:18" ht="15">
      <c r="A32" s="300"/>
      <c r="B32" s="299"/>
      <c r="C32" s="298"/>
      <c r="D32" s="380">
        <v>30</v>
      </c>
      <c r="E32" s="389"/>
      <c r="F32" s="364" t="s">
        <v>533</v>
      </c>
      <c r="G32" s="280"/>
      <c r="H32" s="280"/>
      <c r="I32" s="280"/>
      <c r="J32" s="335"/>
      <c r="K32" s="280"/>
      <c r="L32" s="280">
        <f aca="true" t="shared" si="3" ref="L32:L41">((G32+H32)+K32)*12/33</f>
        <v>0</v>
      </c>
      <c r="M32" s="280"/>
      <c r="N32" s="290"/>
      <c r="O32" s="526"/>
      <c r="P32" s="586"/>
      <c r="Q32" s="585"/>
      <c r="R32" s="276"/>
    </row>
    <row r="33" spans="1:18" ht="14.25">
      <c r="A33" s="300"/>
      <c r="B33" s="299"/>
      <c r="C33" s="298"/>
      <c r="D33" s="380"/>
      <c r="E33" s="389">
        <v>20</v>
      </c>
      <c r="F33" s="296" t="s">
        <v>377</v>
      </c>
      <c r="G33" s="280"/>
      <c r="H33" s="280"/>
      <c r="I33" s="280"/>
      <c r="J33" s="335"/>
      <c r="K33" s="280"/>
      <c r="L33" s="280">
        <f t="shared" si="3"/>
        <v>0</v>
      </c>
      <c r="M33" s="280"/>
      <c r="N33" s="290"/>
      <c r="O33" s="526"/>
      <c r="P33" s="586"/>
      <c r="Q33" s="585"/>
      <c r="R33" s="276"/>
    </row>
    <row r="34" spans="1:18" ht="12.75">
      <c r="A34" s="300"/>
      <c r="B34" s="299"/>
      <c r="C34" s="298"/>
      <c r="D34" s="380"/>
      <c r="E34" s="389"/>
      <c r="F34" s="67"/>
      <c r="G34" s="280"/>
      <c r="H34" s="280"/>
      <c r="I34" s="280"/>
      <c r="J34" s="335"/>
      <c r="K34" s="280"/>
      <c r="L34" s="280">
        <f t="shared" si="3"/>
        <v>0</v>
      </c>
      <c r="M34" s="280"/>
      <c r="N34" s="290"/>
      <c r="O34" s="526"/>
      <c r="P34" s="586"/>
      <c r="Q34" s="585"/>
      <c r="R34" s="276"/>
    </row>
    <row r="35" spans="1:18" ht="12.75">
      <c r="A35" s="300"/>
      <c r="B35" s="299">
        <v>5201</v>
      </c>
      <c r="C35" s="298"/>
      <c r="D35" s="380"/>
      <c r="E35" s="434">
        <v>21</v>
      </c>
      <c r="F35" s="370" t="s">
        <v>532</v>
      </c>
      <c r="G35" s="280"/>
      <c r="H35" s="280"/>
      <c r="I35" s="280"/>
      <c r="J35" s="335">
        <v>500000</v>
      </c>
      <c r="K35" s="280"/>
      <c r="L35" s="280">
        <f t="shared" si="3"/>
        <v>0</v>
      </c>
      <c r="M35" s="280"/>
      <c r="N35" s="335">
        <v>500000</v>
      </c>
      <c r="O35" s="624">
        <v>500000</v>
      </c>
      <c r="P35" s="625">
        <v>100</v>
      </c>
      <c r="Q35" s="587"/>
      <c r="R35" s="276"/>
    </row>
    <row r="36" spans="1:18" ht="12.75">
      <c r="A36" s="300"/>
      <c r="B36" s="299"/>
      <c r="C36" s="298"/>
      <c r="D36" s="380"/>
      <c r="E36" s="434"/>
      <c r="F36" s="372"/>
      <c r="G36" s="280"/>
      <c r="H36" s="280"/>
      <c r="I36" s="280"/>
      <c r="J36" s="335"/>
      <c r="K36" s="280"/>
      <c r="L36" s="280">
        <f t="shared" si="3"/>
        <v>0</v>
      </c>
      <c r="M36" s="280"/>
      <c r="N36" s="335"/>
      <c r="O36" s="624"/>
      <c r="P36" s="625"/>
      <c r="Q36" s="587"/>
      <c r="R36" s="276"/>
    </row>
    <row r="37" spans="1:18" ht="21" customHeight="1">
      <c r="A37" s="300"/>
      <c r="B37" s="299">
        <v>5202</v>
      </c>
      <c r="C37" s="298"/>
      <c r="D37" s="380"/>
      <c r="E37" s="434">
        <v>22</v>
      </c>
      <c r="F37" s="370" t="s">
        <v>531</v>
      </c>
      <c r="G37" s="280"/>
      <c r="H37" s="278">
        <v>1640</v>
      </c>
      <c r="I37" s="278"/>
      <c r="J37" s="279">
        <v>1000</v>
      </c>
      <c r="K37" s="278"/>
      <c r="L37" s="278">
        <f t="shared" si="3"/>
        <v>596.3636363636364</v>
      </c>
      <c r="M37" s="278">
        <f>((H37+I37)+K37)*12/33</f>
        <v>596.3636363636364</v>
      </c>
      <c r="N37" s="335">
        <v>1000</v>
      </c>
      <c r="O37" s="624">
        <v>1000</v>
      </c>
      <c r="P37" s="625">
        <v>1000</v>
      </c>
      <c r="Q37" s="587"/>
      <c r="R37" s="276"/>
    </row>
    <row r="38" spans="1:18" ht="12.75">
      <c r="A38" s="300"/>
      <c r="B38" s="299"/>
      <c r="C38" s="298"/>
      <c r="D38" s="380"/>
      <c r="E38" s="434"/>
      <c r="F38" s="372"/>
      <c r="G38" s="280"/>
      <c r="H38" s="278"/>
      <c r="I38" s="278"/>
      <c r="J38" s="279"/>
      <c r="K38" s="278"/>
      <c r="L38" s="278">
        <f t="shared" si="3"/>
        <v>0</v>
      </c>
      <c r="M38" s="278"/>
      <c r="N38" s="335"/>
      <c r="O38" s="624"/>
      <c r="P38" s="625"/>
      <c r="Q38" s="587"/>
      <c r="R38" s="276"/>
    </row>
    <row r="39" spans="1:18" ht="12.75">
      <c r="A39" s="300"/>
      <c r="B39" s="299">
        <v>5203</v>
      </c>
      <c r="C39" s="298"/>
      <c r="D39" s="380"/>
      <c r="E39" s="434">
        <v>23</v>
      </c>
      <c r="F39" s="370" t="s">
        <v>530</v>
      </c>
      <c r="G39" s="280">
        <v>1100000</v>
      </c>
      <c r="H39" s="278">
        <v>468150</v>
      </c>
      <c r="I39" s="278">
        <v>586159.2</v>
      </c>
      <c r="J39" s="279">
        <v>900000</v>
      </c>
      <c r="K39" s="278">
        <v>401060</v>
      </c>
      <c r="L39" s="278">
        <f t="shared" si="3"/>
        <v>716076.3636363636</v>
      </c>
      <c r="M39" s="278">
        <f>((H39+I39)+K39)*12/33</f>
        <v>529225.1636363636</v>
      </c>
      <c r="N39" s="335">
        <v>500000</v>
      </c>
      <c r="O39" s="624">
        <v>500000</v>
      </c>
      <c r="P39" s="625">
        <v>500000</v>
      </c>
      <c r="Q39" s="587"/>
      <c r="R39" s="276"/>
    </row>
    <row r="40" spans="1:18" ht="12.75">
      <c r="A40" s="300"/>
      <c r="B40" s="299"/>
      <c r="C40" s="298"/>
      <c r="D40" s="380"/>
      <c r="E40" s="434"/>
      <c r="F40" s="372"/>
      <c r="G40" s="280"/>
      <c r="H40" s="278"/>
      <c r="I40" s="278"/>
      <c r="J40" s="279"/>
      <c r="K40" s="278"/>
      <c r="L40" s="278">
        <f t="shared" si="3"/>
        <v>0</v>
      </c>
      <c r="M40" s="278"/>
      <c r="N40" s="335"/>
      <c r="O40" s="624"/>
      <c r="P40" s="625"/>
      <c r="Q40" s="587"/>
      <c r="R40" s="276"/>
    </row>
    <row r="41" spans="1:18" ht="13.5" thickBot="1">
      <c r="A41" s="300"/>
      <c r="B41" s="299">
        <v>5206</v>
      </c>
      <c r="C41" s="298"/>
      <c r="D41" s="380"/>
      <c r="E41" s="434">
        <v>24</v>
      </c>
      <c r="F41" s="372" t="s">
        <v>529</v>
      </c>
      <c r="G41" s="280">
        <v>416005</v>
      </c>
      <c r="H41" s="278">
        <v>334646</v>
      </c>
      <c r="I41" s="278"/>
      <c r="J41" s="279">
        <v>1500000</v>
      </c>
      <c r="K41" s="278"/>
      <c r="L41" s="278">
        <f t="shared" si="3"/>
        <v>272964</v>
      </c>
      <c r="M41" s="278">
        <f>((H41+I41)+K41)*12/33</f>
        <v>121689.45454545454</v>
      </c>
      <c r="N41" s="335">
        <v>500000</v>
      </c>
      <c r="O41" s="624">
        <v>500000</v>
      </c>
      <c r="P41" s="625">
        <v>500000</v>
      </c>
      <c r="Q41" s="587"/>
      <c r="R41" s="276"/>
    </row>
    <row r="42" spans="1:18" ht="13.5" thickBot="1">
      <c r="A42" s="275"/>
      <c r="B42" s="274"/>
      <c r="C42" s="273"/>
      <c r="D42" s="497"/>
      <c r="E42" s="496"/>
      <c r="F42" s="458" t="s">
        <v>528</v>
      </c>
      <c r="G42" s="332">
        <f aca="true" t="shared" si="4" ref="G42:P42">SUM(G32:G41)</f>
        <v>1516005</v>
      </c>
      <c r="H42" s="331">
        <f t="shared" si="4"/>
        <v>804436</v>
      </c>
      <c r="I42" s="331">
        <f t="shared" si="4"/>
        <v>586159.2</v>
      </c>
      <c r="J42" s="329">
        <f t="shared" si="4"/>
        <v>2901000</v>
      </c>
      <c r="K42" s="331">
        <f t="shared" si="4"/>
        <v>401060</v>
      </c>
      <c r="L42" s="331">
        <f t="shared" si="4"/>
        <v>989636.7272727273</v>
      </c>
      <c r="M42" s="331">
        <f t="shared" si="4"/>
        <v>651510.9818181818</v>
      </c>
      <c r="N42" s="331">
        <f t="shared" si="4"/>
        <v>1501000</v>
      </c>
      <c r="O42" s="630">
        <f t="shared" si="4"/>
        <v>1501000</v>
      </c>
      <c r="P42" s="631">
        <f t="shared" si="4"/>
        <v>1001100</v>
      </c>
      <c r="Q42" s="590"/>
      <c r="R42" s="291"/>
    </row>
    <row r="43" spans="1:18" ht="15">
      <c r="A43" s="313"/>
      <c r="B43" s="312"/>
      <c r="C43" s="311"/>
      <c r="D43" s="431">
        <v>40</v>
      </c>
      <c r="E43" s="404"/>
      <c r="F43" s="495" t="s">
        <v>527</v>
      </c>
      <c r="G43" s="308"/>
      <c r="H43" s="306"/>
      <c r="I43" s="306"/>
      <c r="J43" s="307"/>
      <c r="K43" s="306"/>
      <c r="L43" s="306">
        <f aca="true" t="shared" si="5" ref="L43:L63">((G43+H43)+K43)*12/33</f>
        <v>0</v>
      </c>
      <c r="M43" s="306"/>
      <c r="N43" s="305"/>
      <c r="O43" s="632"/>
      <c r="P43" s="633"/>
      <c r="Q43" s="591"/>
      <c r="R43" s="304"/>
    </row>
    <row r="44" spans="1:18" ht="12.75">
      <c r="A44" s="300"/>
      <c r="B44" s="299"/>
      <c r="C44" s="298"/>
      <c r="D44" s="380"/>
      <c r="E44" s="389"/>
      <c r="F44" s="67"/>
      <c r="G44" s="280"/>
      <c r="H44" s="278"/>
      <c r="I44" s="278"/>
      <c r="J44" s="279"/>
      <c r="K44" s="278"/>
      <c r="L44" s="278">
        <f t="shared" si="5"/>
        <v>0</v>
      </c>
      <c r="M44" s="278"/>
      <c r="N44" s="290"/>
      <c r="O44" s="526"/>
      <c r="P44" s="586"/>
      <c r="Q44" s="585"/>
      <c r="R44" s="276"/>
    </row>
    <row r="45" spans="1:18" ht="27" customHeight="1">
      <c r="A45" s="300"/>
      <c r="B45" s="299"/>
      <c r="C45" s="298"/>
      <c r="D45" s="380"/>
      <c r="E45" s="389">
        <v>10</v>
      </c>
      <c r="F45" s="296" t="s">
        <v>384</v>
      </c>
      <c r="G45" s="280"/>
      <c r="H45" s="278"/>
      <c r="I45" s="278"/>
      <c r="J45" s="279"/>
      <c r="K45" s="278"/>
      <c r="L45" s="278">
        <f t="shared" si="5"/>
        <v>0</v>
      </c>
      <c r="M45" s="278"/>
      <c r="N45" s="290"/>
      <c r="O45" s="526"/>
      <c r="P45" s="586"/>
      <c r="Q45" s="585"/>
      <c r="R45" s="276"/>
    </row>
    <row r="46" spans="1:18" ht="12.75">
      <c r="A46" s="300"/>
      <c r="B46" s="299"/>
      <c r="C46" s="298"/>
      <c r="D46" s="380"/>
      <c r="E46" s="389"/>
      <c r="F46" s="67"/>
      <c r="G46" s="280"/>
      <c r="H46" s="278"/>
      <c r="I46" s="278"/>
      <c r="J46" s="279"/>
      <c r="K46" s="278"/>
      <c r="L46" s="278">
        <f t="shared" si="5"/>
        <v>0</v>
      </c>
      <c r="M46" s="278"/>
      <c r="N46" s="290"/>
      <c r="O46" s="526"/>
      <c r="P46" s="586"/>
      <c r="Q46" s="585"/>
      <c r="R46" s="276"/>
    </row>
    <row r="47" spans="1:18" ht="12.75">
      <c r="A47" s="300"/>
      <c r="B47" s="299">
        <v>405</v>
      </c>
      <c r="C47" s="298"/>
      <c r="D47" s="380"/>
      <c r="E47" s="434">
        <v>11</v>
      </c>
      <c r="F47" s="372" t="s">
        <v>526</v>
      </c>
      <c r="G47" s="280">
        <v>44924.81</v>
      </c>
      <c r="H47" s="278">
        <v>9636.65</v>
      </c>
      <c r="I47" s="278">
        <v>25484.71</v>
      </c>
      <c r="J47" s="279">
        <v>50000</v>
      </c>
      <c r="K47" s="278">
        <v>7374.43</v>
      </c>
      <c r="L47" s="278">
        <f t="shared" si="5"/>
        <v>22522.141818181815</v>
      </c>
      <c r="M47" s="278">
        <f>((H47+I47)+K47)*12/33</f>
        <v>15453.014545454545</v>
      </c>
      <c r="N47" s="335">
        <v>50000</v>
      </c>
      <c r="O47" s="624">
        <v>50000</v>
      </c>
      <c r="P47" s="625">
        <v>10000</v>
      </c>
      <c r="Q47" s="587"/>
      <c r="R47" s="276"/>
    </row>
    <row r="48" spans="1:18" ht="12.75">
      <c r="A48" s="300"/>
      <c r="B48" s="299"/>
      <c r="C48" s="298"/>
      <c r="D48" s="380"/>
      <c r="E48" s="434"/>
      <c r="F48" s="372"/>
      <c r="G48" s="280"/>
      <c r="H48" s="278"/>
      <c r="I48" s="278"/>
      <c r="J48" s="279"/>
      <c r="K48" s="278"/>
      <c r="L48" s="278">
        <f t="shared" si="5"/>
        <v>0</v>
      </c>
      <c r="M48" s="278"/>
      <c r="N48" s="335"/>
      <c r="O48" s="624"/>
      <c r="P48" s="625"/>
      <c r="Q48" s="587"/>
      <c r="R48" s="276"/>
    </row>
    <row r="49" spans="1:18" ht="12.75">
      <c r="A49" s="300"/>
      <c r="B49" s="299">
        <v>403</v>
      </c>
      <c r="C49" s="298"/>
      <c r="D49" s="380"/>
      <c r="E49" s="434">
        <v>12</v>
      </c>
      <c r="F49" s="370" t="s">
        <v>525</v>
      </c>
      <c r="G49" s="280"/>
      <c r="H49" s="278"/>
      <c r="I49" s="278"/>
      <c r="J49" s="279"/>
      <c r="K49" s="278"/>
      <c r="L49" s="278">
        <f t="shared" si="5"/>
        <v>0</v>
      </c>
      <c r="M49" s="278"/>
      <c r="N49" s="335"/>
      <c r="O49" s="624"/>
      <c r="P49" s="625"/>
      <c r="Q49" s="587"/>
      <c r="R49" s="276"/>
    </row>
    <row r="50" spans="1:18" ht="12.75">
      <c r="A50" s="300"/>
      <c r="B50" s="519"/>
      <c r="C50" s="518"/>
      <c r="D50" s="264"/>
      <c r="E50" s="517"/>
      <c r="F50" s="371"/>
      <c r="G50" s="280"/>
      <c r="H50" s="278"/>
      <c r="I50" s="278"/>
      <c r="J50" s="279"/>
      <c r="K50" s="278"/>
      <c r="L50" s="278">
        <f t="shared" si="5"/>
        <v>0</v>
      </c>
      <c r="M50" s="278"/>
      <c r="N50" s="335"/>
      <c r="O50" s="624"/>
      <c r="P50" s="625"/>
      <c r="Q50" s="587"/>
      <c r="R50" s="276"/>
    </row>
    <row r="51" spans="1:18" ht="12.75">
      <c r="A51" s="300"/>
      <c r="B51" s="299">
        <v>451</v>
      </c>
      <c r="C51" s="298"/>
      <c r="D51" s="380"/>
      <c r="E51" s="434">
        <v>13</v>
      </c>
      <c r="F51" s="372" t="s">
        <v>524</v>
      </c>
      <c r="G51" s="280"/>
      <c r="H51" s="278"/>
      <c r="I51" s="278"/>
      <c r="J51" s="279"/>
      <c r="K51" s="278"/>
      <c r="L51" s="278">
        <f t="shared" si="5"/>
        <v>0</v>
      </c>
      <c r="M51" s="278"/>
      <c r="N51" s="335"/>
      <c r="O51" s="624"/>
      <c r="P51" s="625"/>
      <c r="Q51" s="587"/>
      <c r="R51" s="276"/>
    </row>
    <row r="52" spans="1:18" ht="12.75">
      <c r="A52" s="300"/>
      <c r="B52" s="299"/>
      <c r="C52" s="298"/>
      <c r="D52" s="380"/>
      <c r="E52" s="434"/>
      <c r="F52" s="372"/>
      <c r="G52" s="280"/>
      <c r="H52" s="278"/>
      <c r="I52" s="278"/>
      <c r="J52" s="279"/>
      <c r="K52" s="278"/>
      <c r="L52" s="278">
        <f t="shared" si="5"/>
        <v>0</v>
      </c>
      <c r="M52" s="278"/>
      <c r="N52" s="335"/>
      <c r="O52" s="624"/>
      <c r="P52" s="625"/>
      <c r="Q52" s="587"/>
      <c r="R52" s="276"/>
    </row>
    <row r="53" spans="1:18" ht="12.75">
      <c r="A53" s="300"/>
      <c r="B53" s="299">
        <v>5105</v>
      </c>
      <c r="C53" s="298"/>
      <c r="D53" s="380"/>
      <c r="E53" s="434">
        <v>14</v>
      </c>
      <c r="F53" s="370" t="s">
        <v>523</v>
      </c>
      <c r="G53" s="280">
        <v>110000</v>
      </c>
      <c r="H53" s="278">
        <v>33464</v>
      </c>
      <c r="I53" s="278"/>
      <c r="J53" s="279">
        <v>200000</v>
      </c>
      <c r="K53" s="278"/>
      <c r="L53" s="278">
        <f t="shared" si="5"/>
        <v>52168.72727272727</v>
      </c>
      <c r="M53" s="278">
        <f>((H53+I53)+K53)*12/33</f>
        <v>12168.727272727272</v>
      </c>
      <c r="N53" s="335">
        <v>50000</v>
      </c>
      <c r="O53" s="624">
        <v>50000</v>
      </c>
      <c r="P53" s="625">
        <v>50000</v>
      </c>
      <c r="Q53" s="587"/>
      <c r="R53" s="276"/>
    </row>
    <row r="54" spans="1:18" ht="12.75">
      <c r="A54" s="300"/>
      <c r="B54" s="299"/>
      <c r="C54" s="298"/>
      <c r="D54" s="380"/>
      <c r="E54" s="434"/>
      <c r="F54" s="18"/>
      <c r="G54" s="280"/>
      <c r="H54" s="278"/>
      <c r="I54" s="278"/>
      <c r="J54" s="279"/>
      <c r="K54" s="278"/>
      <c r="L54" s="278">
        <f t="shared" si="5"/>
        <v>0</v>
      </c>
      <c r="M54" s="278"/>
      <c r="N54" s="335"/>
      <c r="O54" s="624"/>
      <c r="P54" s="625"/>
      <c r="Q54" s="587"/>
      <c r="R54" s="276"/>
    </row>
    <row r="55" spans="1:18" ht="14.25">
      <c r="A55" s="300"/>
      <c r="B55" s="299"/>
      <c r="C55" s="298"/>
      <c r="D55" s="380"/>
      <c r="E55" s="389">
        <v>30</v>
      </c>
      <c r="F55" s="296" t="s">
        <v>403</v>
      </c>
      <c r="G55" s="280"/>
      <c r="H55" s="278"/>
      <c r="I55" s="278"/>
      <c r="J55" s="279"/>
      <c r="K55" s="278"/>
      <c r="L55" s="278">
        <f t="shared" si="5"/>
        <v>0</v>
      </c>
      <c r="M55" s="278"/>
      <c r="N55" s="335"/>
      <c r="O55" s="624"/>
      <c r="P55" s="625"/>
      <c r="Q55" s="587"/>
      <c r="R55" s="276"/>
    </row>
    <row r="56" spans="1:18" ht="14.25">
      <c r="A56" s="300"/>
      <c r="B56" s="299"/>
      <c r="C56" s="298"/>
      <c r="D56" s="380"/>
      <c r="E56" s="389"/>
      <c r="F56" s="516"/>
      <c r="G56" s="280"/>
      <c r="H56" s="278"/>
      <c r="I56" s="278"/>
      <c r="J56" s="279"/>
      <c r="K56" s="278"/>
      <c r="L56" s="278">
        <f t="shared" si="5"/>
        <v>0</v>
      </c>
      <c r="M56" s="278"/>
      <c r="N56" s="335"/>
      <c r="O56" s="624"/>
      <c r="P56" s="625"/>
      <c r="Q56" s="587"/>
      <c r="R56" s="276"/>
    </row>
    <row r="57" spans="1:18" ht="12.75">
      <c r="A57" s="300"/>
      <c r="B57" s="299">
        <v>5101</v>
      </c>
      <c r="C57" s="298"/>
      <c r="D57" s="380"/>
      <c r="E57" s="434">
        <v>31</v>
      </c>
      <c r="F57" s="370" t="s">
        <v>522</v>
      </c>
      <c r="G57" s="280">
        <v>26419.95</v>
      </c>
      <c r="H57" s="278">
        <v>29773.45</v>
      </c>
      <c r="I57" s="278">
        <v>25010.74</v>
      </c>
      <c r="J57" s="279">
        <v>20000</v>
      </c>
      <c r="K57" s="278">
        <v>24312.15</v>
      </c>
      <c r="L57" s="278">
        <f t="shared" si="5"/>
        <v>29274.745454545457</v>
      </c>
      <c r="M57" s="278">
        <f>((H57+I57)+K57)*12/33</f>
        <v>28762.305454545454</v>
      </c>
      <c r="N57" s="335">
        <v>25000</v>
      </c>
      <c r="O57" s="624">
        <v>25000</v>
      </c>
      <c r="P57" s="625">
        <v>30000</v>
      </c>
      <c r="Q57" s="587"/>
      <c r="R57" s="276"/>
    </row>
    <row r="58" spans="1:18" ht="24" customHeight="1">
      <c r="A58" s="300"/>
      <c r="B58" s="299"/>
      <c r="C58" s="298"/>
      <c r="D58" s="380"/>
      <c r="E58" s="434"/>
      <c r="F58" s="372"/>
      <c r="G58" s="280"/>
      <c r="H58" s="278"/>
      <c r="I58" s="278"/>
      <c r="J58" s="279"/>
      <c r="K58" s="278"/>
      <c r="L58" s="278">
        <f t="shared" si="5"/>
        <v>0</v>
      </c>
      <c r="M58" s="278"/>
      <c r="N58" s="335"/>
      <c r="O58" s="624"/>
      <c r="P58" s="625"/>
      <c r="Q58" s="587"/>
      <c r="R58" s="276"/>
    </row>
    <row r="59" spans="1:18" ht="12.75">
      <c r="A59" s="300"/>
      <c r="B59" s="299">
        <v>5107</v>
      </c>
      <c r="C59" s="337"/>
      <c r="D59" s="380"/>
      <c r="E59" s="434">
        <v>32</v>
      </c>
      <c r="F59" s="370" t="s">
        <v>521</v>
      </c>
      <c r="G59" s="280">
        <v>173680</v>
      </c>
      <c r="H59" s="278">
        <v>329686.31</v>
      </c>
      <c r="I59" s="278">
        <v>473480</v>
      </c>
      <c r="J59" s="279">
        <v>300000</v>
      </c>
      <c r="K59" s="278">
        <v>385445</v>
      </c>
      <c r="L59" s="278">
        <f t="shared" si="5"/>
        <v>323204.11272727273</v>
      </c>
      <c r="M59" s="278">
        <f>((H59+I59)+K59)*12/33</f>
        <v>432222.29454545456</v>
      </c>
      <c r="N59" s="335">
        <v>300000</v>
      </c>
      <c r="O59" s="624">
        <v>300000</v>
      </c>
      <c r="P59" s="625">
        <v>500000</v>
      </c>
      <c r="Q59" s="587"/>
      <c r="R59" s="276"/>
    </row>
    <row r="60" spans="1:18" ht="12.75">
      <c r="A60" s="352"/>
      <c r="B60" s="351"/>
      <c r="C60" s="500"/>
      <c r="D60" s="438"/>
      <c r="E60" s="437"/>
      <c r="F60" s="515"/>
      <c r="G60" s="280"/>
      <c r="H60" s="278"/>
      <c r="I60" s="278"/>
      <c r="J60" s="279"/>
      <c r="K60" s="278"/>
      <c r="L60" s="278">
        <f t="shared" si="5"/>
        <v>0</v>
      </c>
      <c r="M60" s="278"/>
      <c r="N60" s="290"/>
      <c r="O60" s="526"/>
      <c r="P60" s="586"/>
      <c r="Q60" s="585"/>
      <c r="R60" s="276"/>
    </row>
    <row r="61" spans="1:18" ht="12.75">
      <c r="A61" s="352"/>
      <c r="B61" s="351">
        <v>5109</v>
      </c>
      <c r="C61" s="500"/>
      <c r="D61" s="438"/>
      <c r="E61" s="437">
        <v>33</v>
      </c>
      <c r="F61" s="348" t="s">
        <v>520</v>
      </c>
      <c r="G61" s="280"/>
      <c r="H61" s="278"/>
      <c r="I61" s="278"/>
      <c r="J61" s="279"/>
      <c r="K61" s="278"/>
      <c r="L61" s="278">
        <f t="shared" si="5"/>
        <v>0</v>
      </c>
      <c r="M61" s="278"/>
      <c r="N61" s="290"/>
      <c r="O61" s="526"/>
      <c r="P61" s="586"/>
      <c r="Q61" s="585"/>
      <c r="R61" s="276"/>
    </row>
    <row r="62" spans="1:18" ht="12.75">
      <c r="A62" s="352"/>
      <c r="B62" s="351"/>
      <c r="C62" s="500"/>
      <c r="D62" s="438"/>
      <c r="E62" s="437"/>
      <c r="F62" s="348"/>
      <c r="G62" s="280"/>
      <c r="H62" s="278"/>
      <c r="I62" s="278"/>
      <c r="J62" s="279"/>
      <c r="K62" s="278"/>
      <c r="L62" s="278">
        <f t="shared" si="5"/>
        <v>0</v>
      </c>
      <c r="M62" s="278"/>
      <c r="N62" s="290"/>
      <c r="O62" s="526"/>
      <c r="P62" s="586"/>
      <c r="Q62" s="585"/>
      <c r="R62" s="276"/>
    </row>
    <row r="63" spans="1:18" ht="13.5" thickBot="1">
      <c r="A63" s="352"/>
      <c r="B63" s="351">
        <v>5109</v>
      </c>
      <c r="C63" s="500"/>
      <c r="D63" s="438"/>
      <c r="E63" s="437">
        <v>34</v>
      </c>
      <c r="F63" s="348" t="s">
        <v>519</v>
      </c>
      <c r="G63" s="280"/>
      <c r="H63" s="278"/>
      <c r="I63" s="278"/>
      <c r="J63" s="279"/>
      <c r="K63" s="278"/>
      <c r="L63" s="278">
        <f t="shared" si="5"/>
        <v>0</v>
      </c>
      <c r="M63" s="278"/>
      <c r="N63" s="290"/>
      <c r="O63" s="526"/>
      <c r="P63" s="586"/>
      <c r="Q63" s="585"/>
      <c r="R63" s="276"/>
    </row>
    <row r="64" spans="1:18" ht="13.5" thickBot="1">
      <c r="A64" s="285"/>
      <c r="B64" s="284"/>
      <c r="C64" s="514"/>
      <c r="D64" s="468"/>
      <c r="E64" s="513"/>
      <c r="F64" s="458" t="s">
        <v>518</v>
      </c>
      <c r="G64" s="332">
        <f aca="true" t="shared" si="6" ref="G64:P64">SUM(G43:G63)</f>
        <v>355024.76</v>
      </c>
      <c r="H64" s="331">
        <f t="shared" si="6"/>
        <v>402560.41000000003</v>
      </c>
      <c r="I64" s="331">
        <f t="shared" si="6"/>
        <v>523975.45</v>
      </c>
      <c r="J64" s="329">
        <f t="shared" si="6"/>
        <v>570000</v>
      </c>
      <c r="K64" s="331">
        <f t="shared" si="6"/>
        <v>417131.58</v>
      </c>
      <c r="L64" s="331">
        <f t="shared" si="6"/>
        <v>427169.7272727273</v>
      </c>
      <c r="M64" s="331">
        <f t="shared" si="6"/>
        <v>488606.3418181818</v>
      </c>
      <c r="N64" s="331">
        <f t="shared" si="6"/>
        <v>425000</v>
      </c>
      <c r="O64" s="630">
        <f t="shared" si="6"/>
        <v>425000</v>
      </c>
      <c r="P64" s="631">
        <f t="shared" si="6"/>
        <v>590000</v>
      </c>
      <c r="Q64" s="590"/>
      <c r="R64" s="291"/>
    </row>
    <row r="65" spans="1:18" ht="15">
      <c r="A65" s="300"/>
      <c r="B65" s="299"/>
      <c r="C65" s="298"/>
      <c r="D65" s="380">
        <v>50</v>
      </c>
      <c r="E65" s="389"/>
      <c r="F65" s="364" t="s">
        <v>517</v>
      </c>
      <c r="G65" s="280"/>
      <c r="H65" s="278"/>
      <c r="I65" s="278"/>
      <c r="J65" s="279"/>
      <c r="K65" s="278"/>
      <c r="L65" s="278">
        <f>((G65+H65)+K65)*12/33</f>
        <v>0</v>
      </c>
      <c r="M65" s="278"/>
      <c r="N65" s="290"/>
      <c r="O65" s="526"/>
      <c r="P65" s="586"/>
      <c r="Q65" s="585"/>
      <c r="R65" s="276"/>
    </row>
    <row r="66" spans="1:18" ht="12.75">
      <c r="A66" s="300"/>
      <c r="B66" s="299"/>
      <c r="C66" s="298"/>
      <c r="D66" s="380"/>
      <c r="E66" s="389"/>
      <c r="F66" s="67"/>
      <c r="G66" s="280"/>
      <c r="H66" s="278"/>
      <c r="I66" s="278"/>
      <c r="J66" s="279"/>
      <c r="K66" s="278"/>
      <c r="L66" s="278">
        <f>((G66+H66)+K66)*12/33</f>
        <v>0</v>
      </c>
      <c r="M66" s="278"/>
      <c r="N66" s="290"/>
      <c r="O66" s="526"/>
      <c r="P66" s="586"/>
      <c r="Q66" s="585"/>
      <c r="R66" s="276"/>
    </row>
    <row r="67" spans="1:18" ht="15">
      <c r="A67" s="512"/>
      <c r="B67" s="299">
        <v>5932</v>
      </c>
      <c r="C67" s="327"/>
      <c r="D67" s="511"/>
      <c r="E67" s="510">
        <v>10</v>
      </c>
      <c r="F67" s="364" t="s">
        <v>516</v>
      </c>
      <c r="G67" s="280">
        <v>231625610.32</v>
      </c>
      <c r="H67" s="278">
        <v>224493000</v>
      </c>
      <c r="I67" s="278">
        <v>255633000</v>
      </c>
      <c r="J67" s="279">
        <v>247633000</v>
      </c>
      <c r="K67" s="278">
        <v>259627000</v>
      </c>
      <c r="L67" s="278">
        <v>220377000</v>
      </c>
      <c r="M67" s="278">
        <f>((H67+I67)+K67)*12/33</f>
        <v>269001090.90909094</v>
      </c>
      <c r="N67" s="335">
        <v>259627000</v>
      </c>
      <c r="O67" s="624">
        <v>259627000</v>
      </c>
      <c r="P67" s="625">
        <v>259627000</v>
      </c>
      <c r="Q67" s="592"/>
      <c r="R67" s="276"/>
    </row>
    <row r="68" spans="1:18" ht="14.25">
      <c r="A68" s="300"/>
      <c r="B68" s="299"/>
      <c r="C68" s="298"/>
      <c r="D68" s="380"/>
      <c r="E68" s="389"/>
      <c r="F68" s="301"/>
      <c r="G68" s="280"/>
      <c r="H68" s="278"/>
      <c r="I68" s="278"/>
      <c r="J68" s="279"/>
      <c r="K68" s="278"/>
      <c r="L68" s="278">
        <f>((G68+H68)+K68)*12/33</f>
        <v>0</v>
      </c>
      <c r="M68" s="278"/>
      <c r="N68" s="290"/>
      <c r="O68" s="526"/>
      <c r="P68" s="586"/>
      <c r="Q68" s="585"/>
      <c r="R68" s="276"/>
    </row>
    <row r="69" spans="1:18" ht="12.75">
      <c r="A69" s="300"/>
      <c r="B69" s="299">
        <v>408</v>
      </c>
      <c r="C69" s="298"/>
      <c r="D69" s="380"/>
      <c r="E69" s="389">
        <v>20</v>
      </c>
      <c r="F69" s="509" t="s">
        <v>515</v>
      </c>
      <c r="G69" s="280"/>
      <c r="H69" s="278"/>
      <c r="I69" s="278"/>
      <c r="J69" s="279"/>
      <c r="K69" s="278"/>
      <c r="L69" s="278">
        <f>((G69+H69)+K69)*12/33</f>
        <v>0</v>
      </c>
      <c r="M69" s="278"/>
      <c r="N69" s="290"/>
      <c r="O69" s="526"/>
      <c r="P69" s="586"/>
      <c r="Q69" s="585"/>
      <c r="R69" s="276"/>
    </row>
    <row r="70" spans="1:18" ht="12.75">
      <c r="A70" s="300"/>
      <c r="B70" s="299"/>
      <c r="C70" s="298"/>
      <c r="D70" s="380"/>
      <c r="E70" s="389"/>
      <c r="F70" s="509"/>
      <c r="G70" s="280"/>
      <c r="H70" s="278"/>
      <c r="I70" s="278"/>
      <c r="J70" s="279"/>
      <c r="K70" s="278"/>
      <c r="L70" s="278"/>
      <c r="M70" s="278"/>
      <c r="N70" s="290"/>
      <c r="O70" s="526"/>
      <c r="P70" s="586"/>
      <c r="Q70" s="585"/>
      <c r="R70" s="276"/>
    </row>
    <row r="71" spans="1:18" ht="12.75">
      <c r="A71" s="300"/>
      <c r="B71" s="299"/>
      <c r="C71" s="298"/>
      <c r="D71" s="380"/>
      <c r="E71" s="389">
        <v>30</v>
      </c>
      <c r="F71" s="509" t="s">
        <v>514</v>
      </c>
      <c r="G71" s="280"/>
      <c r="H71" s="278"/>
      <c r="I71" s="278"/>
      <c r="J71" s="279"/>
      <c r="K71" s="278"/>
      <c r="L71" s="278">
        <f>((G71+H71)+K71)*12/33</f>
        <v>0</v>
      </c>
      <c r="M71" s="278"/>
      <c r="N71" s="290"/>
      <c r="O71" s="526"/>
      <c r="P71" s="586"/>
      <c r="Q71" s="585"/>
      <c r="R71" s="276"/>
    </row>
    <row r="72" spans="1:18" ht="8.25" customHeight="1">
      <c r="A72" s="300"/>
      <c r="B72" s="299"/>
      <c r="C72" s="298"/>
      <c r="D72" s="380"/>
      <c r="E72" s="389"/>
      <c r="F72" s="509"/>
      <c r="G72" s="280"/>
      <c r="H72" s="278"/>
      <c r="I72" s="278"/>
      <c r="J72" s="279"/>
      <c r="K72" s="278"/>
      <c r="L72" s="278"/>
      <c r="M72" s="278"/>
      <c r="N72" s="290"/>
      <c r="O72" s="526"/>
      <c r="P72" s="586"/>
      <c r="Q72" s="585"/>
      <c r="R72" s="276"/>
    </row>
    <row r="73" spans="1:18" ht="13.5" thickBot="1">
      <c r="A73" s="300"/>
      <c r="B73" s="299">
        <v>405</v>
      </c>
      <c r="C73" s="298"/>
      <c r="D73" s="380"/>
      <c r="E73" s="389">
        <v>40</v>
      </c>
      <c r="F73" s="509" t="s">
        <v>513</v>
      </c>
      <c r="G73" s="280"/>
      <c r="H73" s="278"/>
      <c r="I73" s="278"/>
      <c r="J73" s="279"/>
      <c r="K73" s="278"/>
      <c r="L73" s="278">
        <f>((G73+H73)+K73)*12/33</f>
        <v>0</v>
      </c>
      <c r="M73" s="278"/>
      <c r="N73" s="290"/>
      <c r="O73" s="526"/>
      <c r="P73" s="586"/>
      <c r="Q73" s="585"/>
      <c r="R73" s="276"/>
    </row>
    <row r="74" spans="1:18" ht="22.5" customHeight="1" thickBot="1">
      <c r="A74" s="285"/>
      <c r="B74" s="284"/>
      <c r="C74" s="283"/>
      <c r="D74" s="468"/>
      <c r="E74" s="467"/>
      <c r="F74" s="508" t="s">
        <v>512</v>
      </c>
      <c r="G74" s="332">
        <f aca="true" t="shared" si="7" ref="G74:P74">SUM(G65:G73)</f>
        <v>231625610.32</v>
      </c>
      <c r="H74" s="331">
        <f t="shared" si="7"/>
        <v>224493000</v>
      </c>
      <c r="I74" s="331">
        <f t="shared" si="7"/>
        <v>255633000</v>
      </c>
      <c r="J74" s="329">
        <f t="shared" si="7"/>
        <v>247633000</v>
      </c>
      <c r="K74" s="507">
        <f t="shared" si="7"/>
        <v>259627000</v>
      </c>
      <c r="L74" s="507">
        <f t="shared" si="7"/>
        <v>220377000</v>
      </c>
      <c r="M74" s="507">
        <f t="shared" si="7"/>
        <v>269001090.90909094</v>
      </c>
      <c r="N74" s="507">
        <f t="shared" si="7"/>
        <v>259627000</v>
      </c>
      <c r="O74" s="634">
        <f t="shared" si="7"/>
        <v>259627000</v>
      </c>
      <c r="P74" s="635">
        <f t="shared" si="7"/>
        <v>259627000</v>
      </c>
      <c r="Q74" s="593"/>
      <c r="R74" s="291"/>
    </row>
    <row r="75" spans="1:18" ht="33.75" customHeight="1" thickBot="1">
      <c r="A75" s="275"/>
      <c r="B75" s="274"/>
      <c r="C75" s="273"/>
      <c r="D75" s="497"/>
      <c r="E75" s="496"/>
      <c r="F75" s="506" t="s">
        <v>511</v>
      </c>
      <c r="G75" s="328">
        <f aca="true" t="shared" si="8" ref="G75:P75">G74+G64+G42+G31+G20</f>
        <v>235561134.32</v>
      </c>
      <c r="H75" s="329">
        <f t="shared" si="8"/>
        <v>227758696.41</v>
      </c>
      <c r="I75" s="329">
        <f t="shared" si="8"/>
        <v>258719533.84999996</v>
      </c>
      <c r="J75" s="329">
        <f t="shared" si="8"/>
        <v>253864000</v>
      </c>
      <c r="K75" s="329">
        <f t="shared" si="8"/>
        <v>262119163.58</v>
      </c>
      <c r="L75" s="329">
        <f t="shared" si="8"/>
        <v>223901866.90545455</v>
      </c>
      <c r="M75" s="329">
        <f t="shared" si="8"/>
        <v>272217234.12363636</v>
      </c>
      <c r="N75" s="329">
        <f t="shared" si="8"/>
        <v>264343000</v>
      </c>
      <c r="O75" s="636">
        <f t="shared" si="8"/>
        <v>264343000</v>
      </c>
      <c r="P75" s="637">
        <f t="shared" si="8"/>
        <v>264136850</v>
      </c>
      <c r="Q75" s="594"/>
      <c r="R75" s="328"/>
    </row>
    <row r="76" spans="1:18" ht="15.75">
      <c r="A76" s="313"/>
      <c r="B76" s="312"/>
      <c r="C76" s="503">
        <v>20</v>
      </c>
      <c r="D76" s="431"/>
      <c r="E76" s="404"/>
      <c r="F76" s="505" t="s">
        <v>510</v>
      </c>
      <c r="G76" s="308"/>
      <c r="H76" s="308"/>
      <c r="I76" s="308"/>
      <c r="J76" s="373"/>
      <c r="K76" s="308"/>
      <c r="L76" s="308">
        <f>((G76+H76)+K76)*12/33</f>
        <v>0</v>
      </c>
      <c r="M76" s="308"/>
      <c r="N76" s="305"/>
      <c r="O76" s="632"/>
      <c r="P76" s="633"/>
      <c r="Q76" s="591"/>
      <c r="R76" s="304"/>
    </row>
    <row r="77" spans="1:18" ht="15.75">
      <c r="A77" s="300"/>
      <c r="B77" s="299"/>
      <c r="C77" s="337"/>
      <c r="D77" s="380"/>
      <c r="E77" s="389"/>
      <c r="F77" s="324"/>
      <c r="G77" s="280"/>
      <c r="H77" s="280"/>
      <c r="I77" s="280"/>
      <c r="J77" s="335"/>
      <c r="K77" s="280"/>
      <c r="L77" s="280"/>
      <c r="M77" s="280"/>
      <c r="N77" s="290"/>
      <c r="O77" s="526"/>
      <c r="P77" s="586"/>
      <c r="Q77" s="585"/>
      <c r="R77" s="276"/>
    </row>
    <row r="78" spans="1:18" ht="15">
      <c r="A78" s="300"/>
      <c r="B78" s="299"/>
      <c r="C78" s="337"/>
      <c r="D78" s="380">
        <v>10</v>
      </c>
      <c r="E78" s="389"/>
      <c r="F78" s="364" t="s">
        <v>509</v>
      </c>
      <c r="G78" s="280"/>
      <c r="H78" s="280"/>
      <c r="I78" s="280"/>
      <c r="J78" s="335"/>
      <c r="K78" s="280"/>
      <c r="L78" s="280">
        <f>((G78+H78)+K78)*12/33</f>
        <v>0</v>
      </c>
      <c r="M78" s="280"/>
      <c r="N78" s="290"/>
      <c r="O78" s="526"/>
      <c r="P78" s="586"/>
      <c r="Q78" s="585"/>
      <c r="R78" s="276"/>
    </row>
    <row r="79" spans="1:18" ht="12.75">
      <c r="A79" s="300"/>
      <c r="B79" s="299"/>
      <c r="C79" s="337"/>
      <c r="D79" s="380"/>
      <c r="E79" s="389"/>
      <c r="F79" s="67"/>
      <c r="G79" s="280"/>
      <c r="H79" s="280"/>
      <c r="I79" s="280"/>
      <c r="J79" s="335"/>
      <c r="K79" s="280"/>
      <c r="L79" s="280">
        <f>((G79+H79)+K79)*12/33</f>
        <v>0</v>
      </c>
      <c r="M79" s="280"/>
      <c r="N79" s="290"/>
      <c r="O79" s="526"/>
      <c r="P79" s="586"/>
      <c r="Q79" s="585"/>
      <c r="R79" s="276"/>
    </row>
    <row r="80" spans="1:18" ht="14.25">
      <c r="A80" s="300"/>
      <c r="B80" s="299"/>
      <c r="C80" s="337"/>
      <c r="D80" s="380"/>
      <c r="E80" s="389">
        <v>20</v>
      </c>
      <c r="F80" s="296" t="s">
        <v>377</v>
      </c>
      <c r="G80" s="280"/>
      <c r="H80" s="280"/>
      <c r="I80" s="280"/>
      <c r="J80" s="335"/>
      <c r="K80" s="280"/>
      <c r="L80" s="280">
        <f>((G80+H80)+K80)*12/33</f>
        <v>0</v>
      </c>
      <c r="M80" s="280"/>
      <c r="N80" s="290"/>
      <c r="O80" s="526"/>
      <c r="P80" s="586"/>
      <c r="Q80" s="585"/>
      <c r="R80" s="276"/>
    </row>
    <row r="81" spans="1:18" ht="14.25">
      <c r="A81" s="300"/>
      <c r="B81" s="299"/>
      <c r="C81" s="337"/>
      <c r="D81" s="380"/>
      <c r="E81" s="389"/>
      <c r="F81" s="301"/>
      <c r="G81" s="280"/>
      <c r="H81" s="280"/>
      <c r="I81" s="280"/>
      <c r="J81" s="335"/>
      <c r="K81" s="280"/>
      <c r="L81" s="280">
        <f>((G81+H81)+K81)*12/33</f>
        <v>0</v>
      </c>
      <c r="M81" s="280"/>
      <c r="N81" s="290"/>
      <c r="O81" s="526"/>
      <c r="P81" s="586"/>
      <c r="Q81" s="585"/>
      <c r="R81" s="276"/>
    </row>
    <row r="82" spans="1:18" ht="12.75">
      <c r="A82" s="300"/>
      <c r="B82" s="299">
        <v>5274</v>
      </c>
      <c r="C82" s="337"/>
      <c r="D82" s="380"/>
      <c r="E82" s="434">
        <v>21</v>
      </c>
      <c r="F82" s="372" t="s">
        <v>508</v>
      </c>
      <c r="G82" s="280"/>
      <c r="H82" s="280"/>
      <c r="I82" s="280"/>
      <c r="J82" s="335"/>
      <c r="K82" s="280"/>
      <c r="L82" s="280">
        <f>((G82+H82)+K82)*12/33</f>
        <v>0</v>
      </c>
      <c r="M82" s="280"/>
      <c r="N82" s="290"/>
      <c r="O82" s="526"/>
      <c r="P82" s="586"/>
      <c r="Q82" s="585"/>
      <c r="R82" s="276"/>
    </row>
    <row r="83" spans="1:18" ht="12.75">
      <c r="A83" s="300"/>
      <c r="B83" s="299"/>
      <c r="C83" s="337"/>
      <c r="D83" s="380"/>
      <c r="E83" s="434"/>
      <c r="F83" s="370"/>
      <c r="G83" s="280"/>
      <c r="H83" s="280"/>
      <c r="I83" s="280"/>
      <c r="J83" s="335"/>
      <c r="K83" s="280"/>
      <c r="L83" s="280"/>
      <c r="M83" s="280"/>
      <c r="N83" s="290"/>
      <c r="O83" s="526"/>
      <c r="P83" s="586"/>
      <c r="Q83" s="585"/>
      <c r="R83" s="276"/>
    </row>
    <row r="84" spans="1:18" ht="13.5" thickBot="1">
      <c r="A84" s="322"/>
      <c r="B84" s="321"/>
      <c r="C84" s="504"/>
      <c r="D84" s="426"/>
      <c r="E84" s="433"/>
      <c r="F84" s="494"/>
      <c r="G84" s="317"/>
      <c r="H84" s="317"/>
      <c r="I84" s="317"/>
      <c r="J84" s="334"/>
      <c r="K84" s="317"/>
      <c r="L84" s="317">
        <f aca="true" t="shared" si="9" ref="L84:L106">((G84+H84)+K84)*12/33</f>
        <v>0</v>
      </c>
      <c r="M84" s="317"/>
      <c r="N84" s="315"/>
      <c r="O84" s="638"/>
      <c r="P84" s="639"/>
      <c r="Q84" s="595"/>
      <c r="R84" s="314"/>
    </row>
    <row r="85" spans="1:18" ht="12.75">
      <c r="A85" s="313"/>
      <c r="B85" s="312"/>
      <c r="C85" s="503"/>
      <c r="D85" s="431"/>
      <c r="E85" s="441"/>
      <c r="F85" s="440"/>
      <c r="G85" s="308"/>
      <c r="H85" s="308"/>
      <c r="I85" s="308"/>
      <c r="J85" s="373"/>
      <c r="K85" s="308"/>
      <c r="L85" s="280">
        <f t="shared" si="9"/>
        <v>0</v>
      </c>
      <c r="M85" s="280"/>
      <c r="N85" s="305"/>
      <c r="O85" s="526"/>
      <c r="P85" s="586"/>
      <c r="Q85" s="585"/>
      <c r="R85" s="276"/>
    </row>
    <row r="86" spans="1:18" ht="12.75">
      <c r="A86" s="300"/>
      <c r="B86" s="299">
        <v>5278</v>
      </c>
      <c r="C86" s="337"/>
      <c r="D86" s="380"/>
      <c r="E86" s="434">
        <v>22</v>
      </c>
      <c r="F86" s="370" t="s">
        <v>507</v>
      </c>
      <c r="G86" s="280"/>
      <c r="H86" s="280"/>
      <c r="I86" s="280"/>
      <c r="J86" s="335"/>
      <c r="K86" s="280"/>
      <c r="L86" s="280">
        <f t="shared" si="9"/>
        <v>0</v>
      </c>
      <c r="M86" s="280"/>
      <c r="N86" s="290"/>
      <c r="O86" s="526"/>
      <c r="P86" s="586"/>
      <c r="Q86" s="585"/>
      <c r="R86" s="276"/>
    </row>
    <row r="87" spans="1:18" ht="12.75">
      <c r="A87" s="300"/>
      <c r="B87" s="299"/>
      <c r="C87" s="337"/>
      <c r="D87" s="380"/>
      <c r="E87" s="434"/>
      <c r="F87" s="18"/>
      <c r="G87" s="280"/>
      <c r="H87" s="280"/>
      <c r="I87" s="280"/>
      <c r="J87" s="335"/>
      <c r="K87" s="280"/>
      <c r="L87" s="280">
        <f t="shared" si="9"/>
        <v>0</v>
      </c>
      <c r="M87" s="280"/>
      <c r="N87" s="290"/>
      <c r="O87" s="526"/>
      <c r="P87" s="586"/>
      <c r="Q87" s="585"/>
      <c r="R87" s="276"/>
    </row>
    <row r="88" spans="1:18" ht="14.25">
      <c r="A88" s="300"/>
      <c r="B88" s="299"/>
      <c r="C88" s="337"/>
      <c r="D88" s="463"/>
      <c r="E88" s="389">
        <v>30</v>
      </c>
      <c r="F88" s="296" t="s">
        <v>403</v>
      </c>
      <c r="G88" s="280"/>
      <c r="H88" s="280"/>
      <c r="I88" s="280"/>
      <c r="J88" s="335"/>
      <c r="K88" s="280"/>
      <c r="L88" s="280">
        <f t="shared" si="9"/>
        <v>0</v>
      </c>
      <c r="M88" s="280"/>
      <c r="N88" s="290"/>
      <c r="O88" s="526"/>
      <c r="P88" s="586"/>
      <c r="Q88" s="585"/>
      <c r="R88" s="276"/>
    </row>
    <row r="89" spans="1:18" ht="12.75">
      <c r="A89" s="300"/>
      <c r="B89" s="299"/>
      <c r="C89" s="337"/>
      <c r="D89" s="463"/>
      <c r="E89" s="389"/>
      <c r="F89" s="18"/>
      <c r="G89" s="280"/>
      <c r="H89" s="280"/>
      <c r="I89" s="280"/>
      <c r="J89" s="335"/>
      <c r="K89" s="280"/>
      <c r="L89" s="280">
        <f t="shared" si="9"/>
        <v>0</v>
      </c>
      <c r="M89" s="280"/>
      <c r="N89" s="290"/>
      <c r="O89" s="526"/>
      <c r="P89" s="586"/>
      <c r="Q89" s="585"/>
      <c r="R89" s="276"/>
    </row>
    <row r="90" spans="1:18" ht="12.75">
      <c r="A90" s="300"/>
      <c r="B90" s="299">
        <v>5171</v>
      </c>
      <c r="C90" s="337"/>
      <c r="D90" s="463"/>
      <c r="E90" s="434">
        <v>31</v>
      </c>
      <c r="F90" s="370" t="s">
        <v>506</v>
      </c>
      <c r="G90" s="280">
        <v>91</v>
      </c>
      <c r="H90" s="278">
        <v>100.09</v>
      </c>
      <c r="I90" s="278">
        <v>7116.32</v>
      </c>
      <c r="J90" s="279">
        <v>100</v>
      </c>
      <c r="K90" s="278">
        <v>8142</v>
      </c>
      <c r="L90" s="278">
        <f t="shared" si="9"/>
        <v>3030.2145454545457</v>
      </c>
      <c r="M90" s="278">
        <f>((H90+I90)+K90)*12/33</f>
        <v>5584.876363636363</v>
      </c>
      <c r="N90" s="501">
        <v>10000</v>
      </c>
      <c r="O90" s="640">
        <v>10000</v>
      </c>
      <c r="P90" s="641">
        <v>100</v>
      </c>
      <c r="Q90" s="596"/>
      <c r="R90" s="276"/>
    </row>
    <row r="91" spans="1:18" ht="12.75">
      <c r="A91" s="300"/>
      <c r="B91" s="299"/>
      <c r="C91" s="337"/>
      <c r="D91" s="463"/>
      <c r="E91" s="434"/>
      <c r="F91" s="372"/>
      <c r="G91" s="280"/>
      <c r="H91" s="278"/>
      <c r="I91" s="278"/>
      <c r="J91" s="279"/>
      <c r="K91" s="278"/>
      <c r="L91" s="278">
        <f t="shared" si="9"/>
        <v>0</v>
      </c>
      <c r="M91" s="278"/>
      <c r="N91" s="502"/>
      <c r="O91" s="628"/>
      <c r="P91" s="629"/>
      <c r="Q91" s="589"/>
      <c r="R91" s="276"/>
    </row>
    <row r="92" spans="1:18" ht="12.75">
      <c r="A92" s="300"/>
      <c r="B92" s="299">
        <v>5173</v>
      </c>
      <c r="C92" s="337"/>
      <c r="D92" s="463"/>
      <c r="E92" s="434">
        <v>32</v>
      </c>
      <c r="F92" s="372" t="s">
        <v>505</v>
      </c>
      <c r="G92" s="280"/>
      <c r="H92" s="278"/>
      <c r="I92" s="278"/>
      <c r="J92" s="279"/>
      <c r="K92" s="278"/>
      <c r="L92" s="278">
        <f t="shared" si="9"/>
        <v>0</v>
      </c>
      <c r="M92" s="278"/>
      <c r="N92" s="502"/>
      <c r="O92" s="628"/>
      <c r="P92" s="629"/>
      <c r="Q92" s="589"/>
      <c r="R92" s="276"/>
    </row>
    <row r="93" spans="1:18" ht="12.75">
      <c r="A93" s="300"/>
      <c r="B93" s="299"/>
      <c r="C93" s="337"/>
      <c r="D93" s="463"/>
      <c r="E93" s="434"/>
      <c r="F93" s="18"/>
      <c r="G93" s="280"/>
      <c r="H93" s="278"/>
      <c r="I93" s="278"/>
      <c r="J93" s="279"/>
      <c r="K93" s="278"/>
      <c r="L93" s="278">
        <f t="shared" si="9"/>
        <v>0</v>
      </c>
      <c r="M93" s="278"/>
      <c r="N93" s="502"/>
      <c r="O93" s="628"/>
      <c r="P93" s="629"/>
      <c r="Q93" s="589"/>
      <c r="R93" s="276"/>
    </row>
    <row r="94" spans="1:18" ht="12.75">
      <c r="A94" s="300"/>
      <c r="B94" s="299">
        <v>5174</v>
      </c>
      <c r="C94" s="337"/>
      <c r="D94" s="463"/>
      <c r="E94" s="434">
        <v>33</v>
      </c>
      <c r="F94" s="370" t="s">
        <v>504</v>
      </c>
      <c r="G94" s="280"/>
      <c r="H94" s="278"/>
      <c r="I94" s="278"/>
      <c r="J94" s="279"/>
      <c r="K94" s="278"/>
      <c r="L94" s="278">
        <f t="shared" si="9"/>
        <v>0</v>
      </c>
      <c r="M94" s="278"/>
      <c r="N94" s="502"/>
      <c r="O94" s="628"/>
      <c r="P94" s="629"/>
      <c r="Q94" s="589"/>
      <c r="R94" s="276"/>
    </row>
    <row r="95" spans="1:18" ht="12.75">
      <c r="A95" s="300"/>
      <c r="B95" s="299"/>
      <c r="C95" s="337"/>
      <c r="D95" s="463"/>
      <c r="E95" s="434"/>
      <c r="F95" s="372"/>
      <c r="G95" s="280"/>
      <c r="H95" s="278"/>
      <c r="I95" s="278"/>
      <c r="J95" s="279"/>
      <c r="K95" s="278"/>
      <c r="L95" s="278">
        <f t="shared" si="9"/>
        <v>0</v>
      </c>
      <c r="M95" s="278"/>
      <c r="N95" s="502"/>
      <c r="O95" s="628"/>
      <c r="P95" s="629"/>
      <c r="Q95" s="589"/>
      <c r="R95" s="276"/>
    </row>
    <row r="96" spans="1:18" ht="12.75">
      <c r="A96" s="300"/>
      <c r="B96" s="299">
        <v>5174</v>
      </c>
      <c r="C96" s="337"/>
      <c r="D96" s="463"/>
      <c r="E96" s="434">
        <v>33</v>
      </c>
      <c r="F96" s="370" t="s">
        <v>504</v>
      </c>
      <c r="G96" s="280"/>
      <c r="H96" s="278"/>
      <c r="I96" s="278"/>
      <c r="J96" s="279"/>
      <c r="K96" s="278"/>
      <c r="L96" s="278">
        <f t="shared" si="9"/>
        <v>0</v>
      </c>
      <c r="M96" s="278"/>
      <c r="N96" s="502"/>
      <c r="O96" s="628"/>
      <c r="P96" s="629"/>
      <c r="Q96" s="589"/>
      <c r="R96" s="276"/>
    </row>
    <row r="97" spans="1:18" ht="12.75">
      <c r="A97" s="300"/>
      <c r="B97" s="299"/>
      <c r="C97" s="337"/>
      <c r="D97" s="463"/>
      <c r="E97" s="434"/>
      <c r="F97" s="372"/>
      <c r="G97" s="280"/>
      <c r="H97" s="278"/>
      <c r="I97" s="278"/>
      <c r="J97" s="279"/>
      <c r="K97" s="278"/>
      <c r="L97" s="278">
        <f t="shared" si="9"/>
        <v>0</v>
      </c>
      <c r="M97" s="278"/>
      <c r="N97" s="502"/>
      <c r="O97" s="628"/>
      <c r="P97" s="629"/>
      <c r="Q97" s="589"/>
      <c r="R97" s="276"/>
    </row>
    <row r="98" spans="1:18" ht="12.75">
      <c r="A98" s="300"/>
      <c r="B98" s="299">
        <v>5175</v>
      </c>
      <c r="C98" s="337"/>
      <c r="D98" s="463"/>
      <c r="E98" s="434">
        <v>34</v>
      </c>
      <c r="F98" s="370" t="s">
        <v>503</v>
      </c>
      <c r="G98" s="280"/>
      <c r="H98" s="278"/>
      <c r="I98" s="278"/>
      <c r="J98" s="279"/>
      <c r="K98" s="278"/>
      <c r="L98" s="278">
        <f t="shared" si="9"/>
        <v>0</v>
      </c>
      <c r="M98" s="278"/>
      <c r="N98" s="502"/>
      <c r="O98" s="628"/>
      <c r="P98" s="629"/>
      <c r="Q98" s="589"/>
      <c r="R98" s="276"/>
    </row>
    <row r="99" spans="1:18" ht="12.75">
      <c r="A99" s="300"/>
      <c r="B99" s="299"/>
      <c r="C99" s="337"/>
      <c r="D99" s="463"/>
      <c r="E99" s="434"/>
      <c r="F99" s="372"/>
      <c r="G99" s="280"/>
      <c r="H99" s="278"/>
      <c r="I99" s="278"/>
      <c r="J99" s="279"/>
      <c r="K99" s="278"/>
      <c r="L99" s="278">
        <f t="shared" si="9"/>
        <v>0</v>
      </c>
      <c r="M99" s="278"/>
      <c r="N99" s="502"/>
      <c r="O99" s="628"/>
      <c r="P99" s="629"/>
      <c r="Q99" s="589"/>
      <c r="R99" s="276"/>
    </row>
    <row r="100" spans="1:18" ht="12.75">
      <c r="A100" s="300"/>
      <c r="B100" s="299">
        <v>5177</v>
      </c>
      <c r="C100" s="337"/>
      <c r="D100" s="463"/>
      <c r="E100" s="434">
        <v>35</v>
      </c>
      <c r="F100" s="370" t="s">
        <v>502</v>
      </c>
      <c r="G100" s="280"/>
      <c r="H100" s="278"/>
      <c r="I100" s="278"/>
      <c r="J100" s="279"/>
      <c r="K100" s="278"/>
      <c r="L100" s="278">
        <f t="shared" si="9"/>
        <v>0</v>
      </c>
      <c r="M100" s="278"/>
      <c r="N100" s="335"/>
      <c r="O100" s="624"/>
      <c r="P100" s="625"/>
      <c r="Q100" s="587"/>
      <c r="R100" s="276"/>
    </row>
    <row r="101" spans="1:18" ht="12.75">
      <c r="A101" s="300"/>
      <c r="B101" s="299"/>
      <c r="C101" s="337"/>
      <c r="D101" s="463"/>
      <c r="E101" s="434"/>
      <c r="F101" s="371"/>
      <c r="G101" s="280"/>
      <c r="H101" s="278"/>
      <c r="I101" s="278"/>
      <c r="J101" s="279"/>
      <c r="K101" s="278"/>
      <c r="L101" s="278">
        <f t="shared" si="9"/>
        <v>0</v>
      </c>
      <c r="M101" s="278"/>
      <c r="N101" s="502"/>
      <c r="O101" s="628"/>
      <c r="P101" s="629"/>
      <c r="Q101" s="589"/>
      <c r="R101" s="276"/>
    </row>
    <row r="102" spans="1:18" ht="19.5" customHeight="1">
      <c r="A102" s="300"/>
      <c r="B102" s="299">
        <v>5923</v>
      </c>
      <c r="C102" s="337"/>
      <c r="D102" s="463"/>
      <c r="E102" s="434">
        <v>36</v>
      </c>
      <c r="F102" s="370" t="s">
        <v>501</v>
      </c>
      <c r="G102" s="280"/>
      <c r="H102" s="278"/>
      <c r="I102" s="278"/>
      <c r="J102" s="279"/>
      <c r="K102" s="278">
        <v>659.54</v>
      </c>
      <c r="L102" s="278">
        <f t="shared" si="9"/>
        <v>239.83272727272725</v>
      </c>
      <c r="M102" s="278">
        <f>((H102+I102)+K102)*12/33</f>
        <v>239.83272727272725</v>
      </c>
      <c r="N102" s="502"/>
      <c r="O102" s="640">
        <v>100000</v>
      </c>
      <c r="P102" s="642">
        <v>100000</v>
      </c>
      <c r="Q102" s="597"/>
      <c r="R102" s="276"/>
    </row>
    <row r="103" spans="1:18" ht="12.75">
      <c r="A103" s="300"/>
      <c r="B103" s="299"/>
      <c r="C103" s="337"/>
      <c r="D103" s="463"/>
      <c r="E103" s="389"/>
      <c r="F103" s="370" t="s">
        <v>500</v>
      </c>
      <c r="G103" s="280"/>
      <c r="H103" s="278"/>
      <c r="I103" s="278"/>
      <c r="J103" s="279">
        <v>100000</v>
      </c>
      <c r="K103" s="278"/>
      <c r="L103" s="278">
        <f t="shared" si="9"/>
        <v>0</v>
      </c>
      <c r="M103" s="278"/>
      <c r="N103" s="501">
        <v>100000</v>
      </c>
      <c r="O103" s="640"/>
      <c r="P103" s="641"/>
      <c r="Q103" s="596"/>
      <c r="R103" s="276"/>
    </row>
    <row r="104" spans="1:18" ht="32.25" customHeight="1">
      <c r="A104" s="352"/>
      <c r="B104" s="488"/>
      <c r="C104" s="487"/>
      <c r="D104" s="486"/>
      <c r="E104" s="485"/>
      <c r="F104" s="372"/>
      <c r="G104" s="280"/>
      <c r="H104" s="278"/>
      <c r="I104" s="278"/>
      <c r="J104" s="279"/>
      <c r="K104" s="278"/>
      <c r="L104" s="278">
        <f t="shared" si="9"/>
        <v>0</v>
      </c>
      <c r="M104" s="278"/>
      <c r="N104" s="365"/>
      <c r="O104" s="622"/>
      <c r="P104" s="623"/>
      <c r="Q104" s="598"/>
      <c r="R104" s="276"/>
    </row>
    <row r="105" spans="1:18" ht="35.25" customHeight="1">
      <c r="A105" s="352"/>
      <c r="B105" s="351">
        <v>5178</v>
      </c>
      <c r="C105" s="500"/>
      <c r="D105" s="499"/>
      <c r="E105" s="437">
        <v>37</v>
      </c>
      <c r="F105" s="348" t="s">
        <v>499</v>
      </c>
      <c r="G105" s="280"/>
      <c r="H105" s="278">
        <v>11360</v>
      </c>
      <c r="I105" s="278">
        <v>13460</v>
      </c>
      <c r="J105" s="279">
        <v>10000</v>
      </c>
      <c r="K105" s="278">
        <v>18730</v>
      </c>
      <c r="L105" s="278">
        <f t="shared" si="9"/>
        <v>10941.818181818182</v>
      </c>
      <c r="M105" s="278">
        <f>((H105+I105)+K105)*12/33</f>
        <v>15836.363636363636</v>
      </c>
      <c r="N105" s="501">
        <v>20000</v>
      </c>
      <c r="O105" s="640">
        <v>20000</v>
      </c>
      <c r="P105" s="641">
        <v>25000</v>
      </c>
      <c r="Q105" s="596"/>
      <c r="R105" s="276"/>
    </row>
    <row r="106" spans="1:18" ht="13.5" thickBot="1">
      <c r="A106" s="352"/>
      <c r="B106" s="351"/>
      <c r="C106" s="500"/>
      <c r="D106" s="499"/>
      <c r="E106" s="437"/>
      <c r="F106" s="348"/>
      <c r="G106" s="280"/>
      <c r="H106" s="278"/>
      <c r="I106" s="278"/>
      <c r="J106" s="279"/>
      <c r="K106" s="278"/>
      <c r="L106" s="278">
        <f t="shared" si="9"/>
        <v>0</v>
      </c>
      <c r="M106" s="278"/>
      <c r="N106" s="290"/>
      <c r="O106" s="526"/>
      <c r="P106" s="586"/>
      <c r="Q106" s="585"/>
      <c r="R106" s="276"/>
    </row>
    <row r="107" spans="1:18" ht="13.5" thickBot="1">
      <c r="A107" s="275"/>
      <c r="B107" s="274"/>
      <c r="C107" s="273"/>
      <c r="D107" s="497"/>
      <c r="E107" s="496"/>
      <c r="F107" s="498" t="s">
        <v>498</v>
      </c>
      <c r="G107" s="332">
        <f aca="true" t="shared" si="10" ref="G107:P107">SUM(G76:G106)</f>
        <v>91</v>
      </c>
      <c r="H107" s="331">
        <f t="shared" si="10"/>
        <v>11460.09</v>
      </c>
      <c r="I107" s="331">
        <f t="shared" si="10"/>
        <v>20576.32</v>
      </c>
      <c r="J107" s="331">
        <f t="shared" si="10"/>
        <v>110100</v>
      </c>
      <c r="K107" s="331">
        <f t="shared" si="10"/>
        <v>27531.54</v>
      </c>
      <c r="L107" s="331">
        <f t="shared" si="10"/>
        <v>14211.865454545456</v>
      </c>
      <c r="M107" s="331">
        <f t="shared" si="10"/>
        <v>21661.072727272727</v>
      </c>
      <c r="N107" s="331">
        <f t="shared" si="10"/>
        <v>130000</v>
      </c>
      <c r="O107" s="630">
        <f t="shared" si="10"/>
        <v>130000</v>
      </c>
      <c r="P107" s="631">
        <f t="shared" si="10"/>
        <v>125100</v>
      </c>
      <c r="Q107" s="590"/>
      <c r="R107" s="291"/>
    </row>
    <row r="108" spans="1:18" ht="46.5" customHeight="1">
      <c r="A108" s="313"/>
      <c r="B108" s="312"/>
      <c r="C108" s="311"/>
      <c r="D108" s="431"/>
      <c r="E108" s="404"/>
      <c r="F108" s="451"/>
      <c r="G108" s="308"/>
      <c r="H108" s="306"/>
      <c r="I108" s="306"/>
      <c r="J108" s="307"/>
      <c r="K108" s="306"/>
      <c r="L108" s="306">
        <f>((G108+H108)+K108)*12/33</f>
        <v>0</v>
      </c>
      <c r="M108" s="306"/>
      <c r="N108" s="305"/>
      <c r="O108" s="632"/>
      <c r="P108" s="633"/>
      <c r="Q108" s="591"/>
      <c r="R108" s="304"/>
    </row>
    <row r="109" spans="1:18" ht="19.5" customHeight="1">
      <c r="A109" s="300"/>
      <c r="B109" s="299"/>
      <c r="C109" s="298"/>
      <c r="D109" s="380">
        <v>20</v>
      </c>
      <c r="E109" s="389"/>
      <c r="F109" s="364" t="s">
        <v>497</v>
      </c>
      <c r="G109" s="280"/>
      <c r="H109" s="278"/>
      <c r="I109" s="278"/>
      <c r="J109" s="279"/>
      <c r="K109" s="278"/>
      <c r="L109" s="278">
        <f>((G109+H109)+K109)*12/33</f>
        <v>0</v>
      </c>
      <c r="M109" s="278"/>
      <c r="N109" s="290"/>
      <c r="O109" s="526"/>
      <c r="P109" s="586"/>
      <c r="Q109" s="585"/>
      <c r="R109" s="276"/>
    </row>
    <row r="110" spans="1:18" ht="12.75">
      <c r="A110" s="300"/>
      <c r="B110" s="299"/>
      <c r="C110" s="298"/>
      <c r="D110" s="380"/>
      <c r="E110" s="389"/>
      <c r="F110" s="67"/>
      <c r="G110" s="280"/>
      <c r="H110" s="278"/>
      <c r="I110" s="278"/>
      <c r="J110" s="279"/>
      <c r="K110" s="278"/>
      <c r="L110" s="278">
        <f>((G110+H110)+K110)*12/33</f>
        <v>0</v>
      </c>
      <c r="M110" s="278"/>
      <c r="N110" s="290"/>
      <c r="O110" s="526"/>
      <c r="P110" s="586"/>
      <c r="Q110" s="585"/>
      <c r="R110" s="276"/>
    </row>
    <row r="111" spans="1:18" ht="14.25">
      <c r="A111" s="300"/>
      <c r="B111" s="299"/>
      <c r="C111" s="298"/>
      <c r="D111" s="380"/>
      <c r="E111" s="389">
        <v>10</v>
      </c>
      <c r="F111" s="296" t="s">
        <v>384</v>
      </c>
      <c r="G111" s="280"/>
      <c r="H111" s="278"/>
      <c r="I111" s="278"/>
      <c r="J111" s="279"/>
      <c r="K111" s="278"/>
      <c r="L111" s="278">
        <f>((G111+H111)+K111)*12/33</f>
        <v>0</v>
      </c>
      <c r="M111" s="278"/>
      <c r="N111" s="290"/>
      <c r="O111" s="526"/>
      <c r="P111" s="586"/>
      <c r="Q111" s="585"/>
      <c r="R111" s="276"/>
    </row>
    <row r="112" spans="1:18" ht="12.75">
      <c r="A112" s="300"/>
      <c r="B112" s="299"/>
      <c r="C112" s="298"/>
      <c r="D112" s="380"/>
      <c r="E112" s="389"/>
      <c r="F112" s="371"/>
      <c r="G112" s="280"/>
      <c r="H112" s="278"/>
      <c r="I112" s="278"/>
      <c r="J112" s="279"/>
      <c r="K112" s="278"/>
      <c r="L112" s="278"/>
      <c r="M112" s="278"/>
      <c r="N112" s="290"/>
      <c r="O112" s="526"/>
      <c r="P112" s="586"/>
      <c r="Q112" s="585"/>
      <c r="R112" s="276"/>
    </row>
    <row r="113" spans="1:18" ht="12.75">
      <c r="A113" s="300"/>
      <c r="B113" s="299">
        <v>461</v>
      </c>
      <c r="C113" s="298"/>
      <c r="D113" s="380"/>
      <c r="E113" s="434">
        <v>11</v>
      </c>
      <c r="F113" s="370" t="s">
        <v>496</v>
      </c>
      <c r="G113" s="280">
        <v>93189</v>
      </c>
      <c r="H113" s="278"/>
      <c r="I113" s="278"/>
      <c r="J113" s="279">
        <v>52000</v>
      </c>
      <c r="K113" s="278">
        <v>37604.3</v>
      </c>
      <c r="L113" s="278">
        <f aca="true" t="shared" si="11" ref="L113:L118">((G113+H113)+K113)*12/33</f>
        <v>47561.200000000004</v>
      </c>
      <c r="M113" s="278">
        <f>((H113+I113)+K113)*12/33</f>
        <v>13674.29090909091</v>
      </c>
      <c r="N113" s="335">
        <v>100</v>
      </c>
      <c r="O113" s="624">
        <v>100</v>
      </c>
      <c r="P113" s="625">
        <v>100</v>
      </c>
      <c r="Q113" s="587"/>
      <c r="R113" s="276"/>
    </row>
    <row r="114" spans="1:18" ht="12.75">
      <c r="A114" s="300"/>
      <c r="B114" s="299"/>
      <c r="C114" s="298"/>
      <c r="D114" s="380"/>
      <c r="E114" s="434"/>
      <c r="F114" s="371"/>
      <c r="G114" s="280"/>
      <c r="H114" s="278"/>
      <c r="I114" s="278"/>
      <c r="J114" s="279"/>
      <c r="K114" s="278"/>
      <c r="L114" s="278">
        <f t="shared" si="11"/>
        <v>0</v>
      </c>
      <c r="M114" s="278"/>
      <c r="N114" s="290"/>
      <c r="O114" s="526"/>
      <c r="P114" s="586"/>
      <c r="Q114" s="585"/>
      <c r="R114" s="276"/>
    </row>
    <row r="115" spans="1:18" ht="14.25">
      <c r="A115" s="300"/>
      <c r="B115" s="299"/>
      <c r="C115" s="298"/>
      <c r="D115" s="380"/>
      <c r="E115" s="389">
        <v>30</v>
      </c>
      <c r="F115" s="296" t="s">
        <v>403</v>
      </c>
      <c r="G115" s="280"/>
      <c r="H115" s="278"/>
      <c r="I115" s="278"/>
      <c r="J115" s="279"/>
      <c r="K115" s="278"/>
      <c r="L115" s="278">
        <f t="shared" si="11"/>
        <v>0</v>
      </c>
      <c r="M115" s="278"/>
      <c r="N115" s="290"/>
      <c r="O115" s="526"/>
      <c r="P115" s="586"/>
      <c r="Q115" s="585"/>
      <c r="R115" s="276"/>
    </row>
    <row r="116" spans="1:18" ht="12.75">
      <c r="A116" s="300"/>
      <c r="B116" s="299"/>
      <c r="C116" s="298"/>
      <c r="D116" s="380"/>
      <c r="E116" s="389"/>
      <c r="F116" s="18"/>
      <c r="G116" s="280"/>
      <c r="H116" s="278"/>
      <c r="I116" s="278"/>
      <c r="J116" s="279"/>
      <c r="K116" s="278"/>
      <c r="L116" s="278">
        <f t="shared" si="11"/>
        <v>0</v>
      </c>
      <c r="M116" s="278"/>
      <c r="N116" s="290"/>
      <c r="O116" s="526"/>
      <c r="P116" s="586"/>
      <c r="Q116" s="585"/>
      <c r="R116" s="276"/>
    </row>
    <row r="117" spans="1:18" ht="12.75">
      <c r="A117" s="300"/>
      <c r="B117" s="299">
        <v>5163</v>
      </c>
      <c r="C117" s="298"/>
      <c r="D117" s="380"/>
      <c r="E117" s="434">
        <v>31</v>
      </c>
      <c r="F117" s="370" t="s">
        <v>495</v>
      </c>
      <c r="G117" s="280"/>
      <c r="H117" s="278"/>
      <c r="I117" s="278"/>
      <c r="J117" s="279"/>
      <c r="K117" s="278"/>
      <c r="L117" s="278">
        <f t="shared" si="11"/>
        <v>0</v>
      </c>
      <c r="M117" s="278"/>
      <c r="N117" s="290"/>
      <c r="O117" s="526"/>
      <c r="P117" s="586"/>
      <c r="Q117" s="585"/>
      <c r="R117" s="276"/>
    </row>
    <row r="118" spans="1:18" ht="12.75">
      <c r="A118" s="300"/>
      <c r="B118" s="299"/>
      <c r="C118" s="298"/>
      <c r="D118" s="380"/>
      <c r="E118" s="434"/>
      <c r="F118" s="372"/>
      <c r="G118" s="280"/>
      <c r="H118" s="278"/>
      <c r="I118" s="278"/>
      <c r="J118" s="279"/>
      <c r="K118" s="278"/>
      <c r="L118" s="278">
        <f t="shared" si="11"/>
        <v>0</v>
      </c>
      <c r="M118" s="278"/>
      <c r="N118" s="290"/>
      <c r="O118" s="526"/>
      <c r="P118" s="586"/>
      <c r="Q118" s="585"/>
      <c r="R118" s="276"/>
    </row>
    <row r="119" spans="1:18" ht="12.75">
      <c r="A119" s="300"/>
      <c r="B119" s="299"/>
      <c r="C119" s="298"/>
      <c r="D119" s="380"/>
      <c r="E119" s="434"/>
      <c r="F119" s="372"/>
      <c r="G119" s="280"/>
      <c r="H119" s="278"/>
      <c r="I119" s="278"/>
      <c r="J119" s="279"/>
      <c r="K119" s="278"/>
      <c r="L119" s="278"/>
      <c r="M119" s="278"/>
      <c r="N119" s="290"/>
      <c r="O119" s="526"/>
      <c r="P119" s="586"/>
      <c r="Q119" s="585"/>
      <c r="R119" s="276"/>
    </row>
    <row r="120" spans="1:18" ht="12.75">
      <c r="A120" s="300"/>
      <c r="B120" s="299">
        <v>5161</v>
      </c>
      <c r="C120" s="298"/>
      <c r="D120" s="380"/>
      <c r="E120" s="434">
        <v>32</v>
      </c>
      <c r="F120" s="370" t="s">
        <v>494</v>
      </c>
      <c r="G120" s="280"/>
      <c r="H120" s="278"/>
      <c r="I120" s="278"/>
      <c r="J120" s="279"/>
      <c r="K120" s="278"/>
      <c r="L120" s="278">
        <f>((G120+H120)+K120)*12/33</f>
        <v>0</v>
      </c>
      <c r="M120" s="278"/>
      <c r="N120" s="290"/>
      <c r="O120" s="526"/>
      <c r="P120" s="586"/>
      <c r="Q120" s="585"/>
      <c r="R120" s="276"/>
    </row>
    <row r="121" spans="1:18" ht="12.75">
      <c r="A121" s="300"/>
      <c r="B121" s="299"/>
      <c r="C121" s="298"/>
      <c r="D121" s="380"/>
      <c r="E121" s="434"/>
      <c r="F121" s="372"/>
      <c r="G121" s="280"/>
      <c r="H121" s="278"/>
      <c r="I121" s="278"/>
      <c r="J121" s="279"/>
      <c r="K121" s="278"/>
      <c r="L121" s="278">
        <f>((G121+H121)+K121)*12/33</f>
        <v>0</v>
      </c>
      <c r="M121" s="278"/>
      <c r="N121" s="290"/>
      <c r="O121" s="526"/>
      <c r="P121" s="586"/>
      <c r="Q121" s="585"/>
      <c r="R121" s="276"/>
    </row>
    <row r="122" spans="1:18" ht="12.75">
      <c r="A122" s="300"/>
      <c r="B122" s="299"/>
      <c r="C122" s="298"/>
      <c r="D122" s="380"/>
      <c r="E122" s="434"/>
      <c r="F122" s="372"/>
      <c r="G122" s="280"/>
      <c r="H122" s="278"/>
      <c r="I122" s="278"/>
      <c r="J122" s="279"/>
      <c r="K122" s="278"/>
      <c r="L122" s="278"/>
      <c r="M122" s="278"/>
      <c r="N122" s="290"/>
      <c r="O122" s="526"/>
      <c r="P122" s="586"/>
      <c r="Q122" s="585"/>
      <c r="R122" s="276"/>
    </row>
    <row r="123" spans="1:18" ht="12.75">
      <c r="A123" s="300"/>
      <c r="B123" s="299">
        <v>5162</v>
      </c>
      <c r="C123" s="298"/>
      <c r="D123" s="380"/>
      <c r="E123" s="434">
        <v>33</v>
      </c>
      <c r="F123" s="370" t="s">
        <v>493</v>
      </c>
      <c r="G123" s="280"/>
      <c r="H123" s="278"/>
      <c r="I123" s="278"/>
      <c r="J123" s="279"/>
      <c r="K123" s="278"/>
      <c r="L123" s="278">
        <f>((G123+H123)+K123)*12/33</f>
        <v>0</v>
      </c>
      <c r="M123" s="278"/>
      <c r="N123" s="290"/>
      <c r="O123" s="526"/>
      <c r="P123" s="586"/>
      <c r="Q123" s="585"/>
      <c r="R123" s="276"/>
    </row>
    <row r="124" spans="1:18" ht="12.75">
      <c r="A124" s="300"/>
      <c r="B124" s="299"/>
      <c r="C124" s="298"/>
      <c r="D124" s="380"/>
      <c r="E124" s="434"/>
      <c r="F124" s="370"/>
      <c r="G124" s="280"/>
      <c r="H124" s="278"/>
      <c r="I124" s="278"/>
      <c r="J124" s="279"/>
      <c r="K124" s="278"/>
      <c r="L124" s="278">
        <f>((G124+H124)+K124)*12/33</f>
        <v>0</v>
      </c>
      <c r="M124" s="278"/>
      <c r="N124" s="290"/>
      <c r="O124" s="526"/>
      <c r="P124" s="586"/>
      <c r="Q124" s="585"/>
      <c r="R124" s="276"/>
    </row>
    <row r="125" spans="1:18" ht="12.75">
      <c r="A125" s="300"/>
      <c r="B125" s="299"/>
      <c r="C125" s="298"/>
      <c r="D125" s="380"/>
      <c r="E125" s="434"/>
      <c r="F125" s="370"/>
      <c r="G125" s="280"/>
      <c r="H125" s="278"/>
      <c r="I125" s="278"/>
      <c r="J125" s="279"/>
      <c r="K125" s="278"/>
      <c r="L125" s="278"/>
      <c r="M125" s="278"/>
      <c r="N125" s="290"/>
      <c r="O125" s="526"/>
      <c r="P125" s="586"/>
      <c r="Q125" s="585"/>
      <c r="R125" s="276"/>
    </row>
    <row r="126" spans="1:18" ht="12.75">
      <c r="A126" s="300"/>
      <c r="B126" s="299">
        <v>5164</v>
      </c>
      <c r="C126" s="298"/>
      <c r="D126" s="380"/>
      <c r="E126" s="434">
        <v>34</v>
      </c>
      <c r="F126" s="372" t="s">
        <v>492</v>
      </c>
      <c r="G126" s="280"/>
      <c r="H126" s="278"/>
      <c r="I126" s="278"/>
      <c r="J126" s="279"/>
      <c r="K126" s="278"/>
      <c r="L126" s="278">
        <f>((G126+H126)+K126)*12/33</f>
        <v>0</v>
      </c>
      <c r="M126" s="278"/>
      <c r="N126" s="290"/>
      <c r="O126" s="526"/>
      <c r="P126" s="586"/>
      <c r="Q126" s="585"/>
      <c r="R126" s="276"/>
    </row>
    <row r="127" spans="1:18" ht="13.5" thickBot="1">
      <c r="A127" s="300"/>
      <c r="B127" s="299"/>
      <c r="C127" s="298"/>
      <c r="D127" s="380"/>
      <c r="E127" s="434"/>
      <c r="F127" s="372"/>
      <c r="G127" s="280"/>
      <c r="H127" s="278"/>
      <c r="I127" s="278"/>
      <c r="J127" s="279"/>
      <c r="K127" s="278"/>
      <c r="L127" s="278">
        <f>((G127+H127)+K127)*12/33</f>
        <v>0</v>
      </c>
      <c r="M127" s="278"/>
      <c r="N127" s="290"/>
      <c r="O127" s="526"/>
      <c r="P127" s="586"/>
      <c r="Q127" s="585"/>
      <c r="R127" s="276"/>
    </row>
    <row r="128" spans="1:18" ht="13.5" thickBot="1">
      <c r="A128" s="275"/>
      <c r="B128" s="274"/>
      <c r="C128" s="273"/>
      <c r="D128" s="497"/>
      <c r="E128" s="496"/>
      <c r="F128" s="458" t="s">
        <v>491</v>
      </c>
      <c r="G128" s="332">
        <f aca="true" t="shared" si="12" ref="G128:P128">SUM(G108:G127)</f>
        <v>93189</v>
      </c>
      <c r="H128" s="331">
        <f t="shared" si="12"/>
        <v>0</v>
      </c>
      <c r="I128" s="331">
        <f t="shared" si="12"/>
        <v>0</v>
      </c>
      <c r="J128" s="331">
        <f t="shared" si="12"/>
        <v>52000</v>
      </c>
      <c r="K128" s="331">
        <f t="shared" si="12"/>
        <v>37604.3</v>
      </c>
      <c r="L128" s="331">
        <f t="shared" si="12"/>
        <v>47561.200000000004</v>
      </c>
      <c r="M128" s="331">
        <f t="shared" si="12"/>
        <v>13674.29090909091</v>
      </c>
      <c r="N128" s="331">
        <f t="shared" si="12"/>
        <v>100</v>
      </c>
      <c r="O128" s="630">
        <f t="shared" si="12"/>
        <v>100</v>
      </c>
      <c r="P128" s="631">
        <f t="shared" si="12"/>
        <v>100</v>
      </c>
      <c r="Q128" s="590"/>
      <c r="R128" s="291"/>
    </row>
    <row r="129" spans="1:18" ht="15">
      <c r="A129" s="313"/>
      <c r="B129" s="312"/>
      <c r="C129" s="311"/>
      <c r="D129" s="431">
        <v>30</v>
      </c>
      <c r="E129" s="404"/>
      <c r="F129" s="495" t="s">
        <v>490</v>
      </c>
      <c r="G129" s="308"/>
      <c r="H129" s="306"/>
      <c r="I129" s="278"/>
      <c r="J129" s="279"/>
      <c r="K129" s="278"/>
      <c r="L129" s="278">
        <f aca="true" t="shared" si="13" ref="L129:L155">((G129+H129)+K129)*12/33</f>
        <v>0</v>
      </c>
      <c r="M129" s="306"/>
      <c r="N129" s="290"/>
      <c r="O129" s="526"/>
      <c r="P129" s="586"/>
      <c r="Q129" s="585"/>
      <c r="R129" s="276"/>
    </row>
    <row r="130" spans="1:18" ht="12.75">
      <c r="A130" s="300"/>
      <c r="B130" s="299"/>
      <c r="C130" s="298"/>
      <c r="D130" s="380"/>
      <c r="E130" s="389"/>
      <c r="F130" s="67"/>
      <c r="G130" s="280"/>
      <c r="H130" s="278"/>
      <c r="I130" s="278"/>
      <c r="J130" s="279"/>
      <c r="K130" s="278"/>
      <c r="L130" s="278">
        <f t="shared" si="13"/>
        <v>0</v>
      </c>
      <c r="M130" s="278"/>
      <c r="N130" s="290"/>
      <c r="O130" s="526"/>
      <c r="P130" s="586"/>
      <c r="Q130" s="585"/>
      <c r="R130" s="276"/>
    </row>
    <row r="131" spans="1:18" ht="14.25">
      <c r="A131" s="300"/>
      <c r="B131" s="299"/>
      <c r="C131" s="298"/>
      <c r="D131" s="380"/>
      <c r="E131" s="389">
        <v>10</v>
      </c>
      <c r="F131" s="296" t="s">
        <v>384</v>
      </c>
      <c r="G131" s="280"/>
      <c r="H131" s="278"/>
      <c r="I131" s="278"/>
      <c r="J131" s="279"/>
      <c r="K131" s="278"/>
      <c r="L131" s="278">
        <f t="shared" si="13"/>
        <v>0</v>
      </c>
      <c r="M131" s="278"/>
      <c r="N131" s="290"/>
      <c r="O131" s="526"/>
      <c r="P131" s="586"/>
      <c r="Q131" s="585"/>
      <c r="R131" s="276"/>
    </row>
    <row r="132" spans="1:18" ht="12.75">
      <c r="A132" s="300"/>
      <c r="B132" s="299"/>
      <c r="C132" s="298"/>
      <c r="D132" s="380"/>
      <c r="E132" s="389"/>
      <c r="F132" s="67"/>
      <c r="G132" s="280"/>
      <c r="H132" s="278"/>
      <c r="I132" s="278"/>
      <c r="J132" s="279"/>
      <c r="K132" s="278"/>
      <c r="L132" s="278">
        <f t="shared" si="13"/>
        <v>0</v>
      </c>
      <c r="M132" s="278"/>
      <c r="N132" s="290"/>
      <c r="O132" s="526"/>
      <c r="P132" s="586"/>
      <c r="Q132" s="585"/>
      <c r="R132" s="276"/>
    </row>
    <row r="133" spans="1:18" ht="12.75">
      <c r="A133" s="300"/>
      <c r="B133" s="299">
        <v>421</v>
      </c>
      <c r="C133" s="298"/>
      <c r="D133" s="380"/>
      <c r="E133" s="434">
        <v>11</v>
      </c>
      <c r="F133" s="370" t="s">
        <v>489</v>
      </c>
      <c r="G133" s="280">
        <v>92302</v>
      </c>
      <c r="H133" s="278">
        <v>115250</v>
      </c>
      <c r="I133" s="278">
        <v>99580</v>
      </c>
      <c r="J133" s="279">
        <v>120000</v>
      </c>
      <c r="K133" s="278">
        <v>85420</v>
      </c>
      <c r="L133" s="278">
        <f t="shared" si="13"/>
        <v>106535.27272727272</v>
      </c>
      <c r="M133" s="278">
        <f>((H133+I133)+K133)*12/33</f>
        <v>109181.81818181818</v>
      </c>
      <c r="N133" s="335">
        <v>120000</v>
      </c>
      <c r="O133" s="624">
        <v>120000</v>
      </c>
      <c r="P133" s="625">
        <v>200000</v>
      </c>
      <c r="Q133" s="587"/>
      <c r="R133" s="276"/>
    </row>
    <row r="134" spans="1:18" ht="12.75">
      <c r="A134" s="300"/>
      <c r="B134" s="299"/>
      <c r="C134" s="298"/>
      <c r="D134" s="380"/>
      <c r="E134" s="434"/>
      <c r="F134" s="372"/>
      <c r="G134" s="280"/>
      <c r="H134" s="278"/>
      <c r="I134" s="278"/>
      <c r="J134" s="279"/>
      <c r="K134" s="278"/>
      <c r="L134" s="278">
        <f t="shared" si="13"/>
        <v>0</v>
      </c>
      <c r="M134" s="278"/>
      <c r="N134" s="335"/>
      <c r="O134" s="624"/>
      <c r="P134" s="625"/>
      <c r="Q134" s="587"/>
      <c r="R134" s="276"/>
    </row>
    <row r="135" spans="1:18" ht="12.75">
      <c r="A135" s="300"/>
      <c r="B135" s="299">
        <v>424</v>
      </c>
      <c r="C135" s="298"/>
      <c r="D135" s="380"/>
      <c r="E135" s="434">
        <v>12</v>
      </c>
      <c r="F135" s="370" t="s">
        <v>488</v>
      </c>
      <c r="G135" s="280"/>
      <c r="H135" s="278">
        <v>926.15</v>
      </c>
      <c r="I135" s="278"/>
      <c r="J135" s="279">
        <v>100</v>
      </c>
      <c r="K135" s="278"/>
      <c r="L135" s="278">
        <f t="shared" si="13"/>
        <v>336.78181818181815</v>
      </c>
      <c r="M135" s="278">
        <f>((H135+I135)+K135)*12/33</f>
        <v>336.78181818181815</v>
      </c>
      <c r="N135" s="335">
        <v>100</v>
      </c>
      <c r="O135" s="624">
        <v>100</v>
      </c>
      <c r="P135" s="625">
        <v>100</v>
      </c>
      <c r="Q135" s="587"/>
      <c r="R135" s="276"/>
    </row>
    <row r="136" spans="1:18" ht="12.75">
      <c r="A136" s="300"/>
      <c r="B136" s="299"/>
      <c r="C136" s="298"/>
      <c r="D136" s="380"/>
      <c r="E136" s="434"/>
      <c r="F136" s="371"/>
      <c r="G136" s="280"/>
      <c r="H136" s="278"/>
      <c r="I136" s="278"/>
      <c r="J136" s="279"/>
      <c r="K136" s="278"/>
      <c r="L136" s="278">
        <f t="shared" si="13"/>
        <v>0</v>
      </c>
      <c r="M136" s="278"/>
      <c r="N136" s="335"/>
      <c r="O136" s="624"/>
      <c r="P136" s="625"/>
      <c r="Q136" s="587"/>
      <c r="R136" s="276"/>
    </row>
    <row r="137" spans="1:18" ht="12.75">
      <c r="A137" s="300"/>
      <c r="B137" s="299"/>
      <c r="C137" s="298"/>
      <c r="D137" s="380"/>
      <c r="E137" s="434"/>
      <c r="F137" s="371"/>
      <c r="G137" s="280"/>
      <c r="H137" s="278"/>
      <c r="I137" s="278"/>
      <c r="J137" s="279"/>
      <c r="K137" s="278"/>
      <c r="L137" s="278">
        <f t="shared" si="13"/>
        <v>0</v>
      </c>
      <c r="M137" s="278"/>
      <c r="N137" s="335"/>
      <c r="O137" s="624"/>
      <c r="P137" s="625"/>
      <c r="Q137" s="587"/>
      <c r="R137" s="276"/>
    </row>
    <row r="138" spans="1:18" ht="12.75">
      <c r="A138" s="300"/>
      <c r="B138" s="299">
        <v>422</v>
      </c>
      <c r="C138" s="298"/>
      <c r="D138" s="380"/>
      <c r="E138" s="434">
        <v>13</v>
      </c>
      <c r="F138" s="370" t="s">
        <v>487</v>
      </c>
      <c r="G138" s="280"/>
      <c r="H138" s="278"/>
      <c r="I138" s="278"/>
      <c r="J138" s="279"/>
      <c r="K138" s="278"/>
      <c r="L138" s="278">
        <f t="shared" si="13"/>
        <v>0</v>
      </c>
      <c r="M138" s="278"/>
      <c r="N138" s="335"/>
      <c r="O138" s="624"/>
      <c r="P138" s="625"/>
      <c r="Q138" s="587"/>
      <c r="R138" s="276"/>
    </row>
    <row r="139" spans="1:18" ht="12.75">
      <c r="A139" s="300"/>
      <c r="B139" s="299"/>
      <c r="C139" s="298"/>
      <c r="D139" s="380"/>
      <c r="E139" s="389"/>
      <c r="F139" s="370" t="s">
        <v>486</v>
      </c>
      <c r="G139" s="280"/>
      <c r="H139" s="278"/>
      <c r="I139" s="278"/>
      <c r="J139" s="279"/>
      <c r="K139" s="278"/>
      <c r="L139" s="278">
        <f t="shared" si="13"/>
        <v>0</v>
      </c>
      <c r="M139" s="278"/>
      <c r="N139" s="335"/>
      <c r="O139" s="624"/>
      <c r="P139" s="625"/>
      <c r="Q139" s="587"/>
      <c r="R139" s="276"/>
    </row>
    <row r="140" spans="1:18" ht="12.75">
      <c r="A140" s="300"/>
      <c r="B140" s="299"/>
      <c r="C140" s="298"/>
      <c r="D140" s="380"/>
      <c r="E140" s="389"/>
      <c r="F140" s="372"/>
      <c r="G140" s="280"/>
      <c r="H140" s="278"/>
      <c r="I140" s="278"/>
      <c r="J140" s="279"/>
      <c r="K140" s="278"/>
      <c r="L140" s="278">
        <f t="shared" si="13"/>
        <v>0</v>
      </c>
      <c r="M140" s="278"/>
      <c r="N140" s="335"/>
      <c r="O140" s="624"/>
      <c r="P140" s="625"/>
      <c r="Q140" s="587"/>
      <c r="R140" s="276"/>
    </row>
    <row r="141" spans="1:18" ht="12.75">
      <c r="A141" s="300"/>
      <c r="B141" s="299">
        <v>423</v>
      </c>
      <c r="C141" s="298"/>
      <c r="D141" s="380"/>
      <c r="E141" s="434">
        <v>14</v>
      </c>
      <c r="F141" s="370" t="s">
        <v>485</v>
      </c>
      <c r="G141" s="280"/>
      <c r="H141" s="278"/>
      <c r="I141" s="278"/>
      <c r="J141" s="279"/>
      <c r="K141" s="278"/>
      <c r="L141" s="278">
        <f t="shared" si="13"/>
        <v>0</v>
      </c>
      <c r="M141" s="278"/>
      <c r="N141" s="335"/>
      <c r="O141" s="624"/>
      <c r="P141" s="625"/>
      <c r="Q141" s="587"/>
      <c r="R141" s="276"/>
    </row>
    <row r="142" spans="1:18" ht="13.5" thickBot="1">
      <c r="A142" s="322"/>
      <c r="B142" s="321"/>
      <c r="C142" s="320"/>
      <c r="D142" s="426"/>
      <c r="E142" s="433"/>
      <c r="F142" s="494"/>
      <c r="G142" s="317"/>
      <c r="H142" s="295"/>
      <c r="I142" s="295"/>
      <c r="J142" s="316"/>
      <c r="K142" s="295"/>
      <c r="L142" s="295">
        <f t="shared" si="13"/>
        <v>0</v>
      </c>
      <c r="M142" s="295"/>
      <c r="N142" s="334"/>
      <c r="O142" s="643"/>
      <c r="P142" s="644"/>
      <c r="Q142" s="599"/>
      <c r="R142" s="314"/>
    </row>
    <row r="143" spans="1:18" ht="14.25">
      <c r="A143" s="313"/>
      <c r="B143" s="312"/>
      <c r="C143" s="311"/>
      <c r="D143" s="431"/>
      <c r="E143" s="404">
        <v>20</v>
      </c>
      <c r="F143" s="462" t="s">
        <v>377</v>
      </c>
      <c r="G143" s="308"/>
      <c r="H143" s="306"/>
      <c r="I143" s="306"/>
      <c r="J143" s="307"/>
      <c r="K143" s="306"/>
      <c r="L143" s="306">
        <f t="shared" si="13"/>
        <v>0</v>
      </c>
      <c r="M143" s="306"/>
      <c r="N143" s="373"/>
      <c r="O143" s="645"/>
      <c r="P143" s="646"/>
      <c r="Q143" s="600"/>
      <c r="R143" s="304"/>
    </row>
    <row r="144" spans="1:18" ht="12.75">
      <c r="A144" s="300"/>
      <c r="B144" s="299"/>
      <c r="C144" s="298"/>
      <c r="D144" s="380"/>
      <c r="E144" s="389"/>
      <c r="F144" s="371"/>
      <c r="G144" s="280"/>
      <c r="H144" s="278"/>
      <c r="I144" s="278"/>
      <c r="J144" s="279"/>
      <c r="K144" s="278"/>
      <c r="L144" s="278">
        <f t="shared" si="13"/>
        <v>0</v>
      </c>
      <c r="M144" s="278"/>
      <c r="N144" s="335"/>
      <c r="O144" s="624"/>
      <c r="P144" s="625"/>
      <c r="Q144" s="587"/>
      <c r="R144" s="276"/>
    </row>
    <row r="145" spans="1:18" ht="12.75">
      <c r="A145" s="300"/>
      <c r="B145" s="299">
        <v>5221</v>
      </c>
      <c r="C145" s="298"/>
      <c r="D145" s="380"/>
      <c r="E145" s="434">
        <v>21</v>
      </c>
      <c r="F145" s="370" t="s">
        <v>484</v>
      </c>
      <c r="G145" s="280">
        <v>8000</v>
      </c>
      <c r="H145" s="278"/>
      <c r="I145" s="278"/>
      <c r="J145" s="279">
        <v>100</v>
      </c>
      <c r="K145" s="278">
        <v>38000</v>
      </c>
      <c r="L145" s="278">
        <f t="shared" si="13"/>
        <v>16727.272727272728</v>
      </c>
      <c r="M145" s="278">
        <f>((H145+I145)+K145)*12/33</f>
        <v>13818.181818181818</v>
      </c>
      <c r="N145" s="335">
        <v>100</v>
      </c>
      <c r="O145" s="624">
        <v>100</v>
      </c>
      <c r="P145" s="625">
        <v>50000</v>
      </c>
      <c r="Q145" s="587"/>
      <c r="R145" s="276"/>
    </row>
    <row r="146" spans="1:18" ht="12.75">
      <c r="A146" s="300"/>
      <c r="B146" s="299"/>
      <c r="C146" s="298"/>
      <c r="D146" s="380"/>
      <c r="E146" s="434"/>
      <c r="F146" s="372"/>
      <c r="G146" s="280"/>
      <c r="H146" s="278"/>
      <c r="I146" s="278"/>
      <c r="J146" s="279"/>
      <c r="K146" s="278"/>
      <c r="L146" s="278">
        <f t="shared" si="13"/>
        <v>0</v>
      </c>
      <c r="M146" s="278"/>
      <c r="N146" s="335"/>
      <c r="O146" s="624"/>
      <c r="P146" s="625"/>
      <c r="Q146" s="587"/>
      <c r="R146" s="276"/>
    </row>
    <row r="147" spans="1:18" ht="12.75">
      <c r="A147" s="300"/>
      <c r="B147" s="299"/>
      <c r="C147" s="298"/>
      <c r="D147" s="380"/>
      <c r="E147" s="434"/>
      <c r="F147" s="18"/>
      <c r="G147" s="280"/>
      <c r="H147" s="278"/>
      <c r="I147" s="278"/>
      <c r="J147" s="279"/>
      <c r="K147" s="278"/>
      <c r="L147" s="278">
        <f t="shared" si="13"/>
        <v>0</v>
      </c>
      <c r="M147" s="278"/>
      <c r="N147" s="335"/>
      <c r="O147" s="624"/>
      <c r="P147" s="625"/>
      <c r="Q147" s="587"/>
      <c r="R147" s="276"/>
    </row>
    <row r="148" spans="1:18" ht="12.75">
      <c r="A148" s="300"/>
      <c r="B148" s="299">
        <v>5222</v>
      </c>
      <c r="C148" s="298"/>
      <c r="D148" s="380"/>
      <c r="E148" s="434">
        <v>22</v>
      </c>
      <c r="F148" s="370" t="s">
        <v>483</v>
      </c>
      <c r="G148" s="280">
        <v>3825</v>
      </c>
      <c r="H148" s="278"/>
      <c r="I148" s="278">
        <v>67666.65</v>
      </c>
      <c r="J148" s="279">
        <v>116000</v>
      </c>
      <c r="K148" s="278"/>
      <c r="L148" s="278">
        <f t="shared" si="13"/>
        <v>1390.909090909091</v>
      </c>
      <c r="M148" s="278">
        <f>((H148+I148)+K148)*12/33</f>
        <v>24606.054545454543</v>
      </c>
      <c r="N148" s="335">
        <v>116000</v>
      </c>
      <c r="O148" s="624">
        <v>116000</v>
      </c>
      <c r="P148" s="625">
        <v>200000</v>
      </c>
      <c r="Q148" s="587"/>
      <c r="R148" s="276"/>
    </row>
    <row r="149" spans="1:18" ht="12.75">
      <c r="A149" s="300"/>
      <c r="B149" s="299"/>
      <c r="C149" s="298"/>
      <c r="D149" s="380"/>
      <c r="E149" s="434"/>
      <c r="F149" s="371"/>
      <c r="G149" s="280"/>
      <c r="H149" s="278"/>
      <c r="I149" s="278"/>
      <c r="J149" s="279"/>
      <c r="K149" s="278"/>
      <c r="L149" s="278">
        <f t="shared" si="13"/>
        <v>0</v>
      </c>
      <c r="M149" s="278"/>
      <c r="N149" s="290"/>
      <c r="O149" s="526"/>
      <c r="P149" s="586"/>
      <c r="Q149" s="585"/>
      <c r="R149" s="276"/>
    </row>
    <row r="150" spans="1:18" ht="12.75">
      <c r="A150" s="300"/>
      <c r="B150" s="299">
        <v>5223</v>
      </c>
      <c r="C150" s="298"/>
      <c r="D150" s="380"/>
      <c r="E150" s="434">
        <v>23</v>
      </c>
      <c r="F150" s="370" t="s">
        <v>482</v>
      </c>
      <c r="G150" s="280"/>
      <c r="H150" s="278"/>
      <c r="I150" s="278"/>
      <c r="J150" s="279"/>
      <c r="K150" s="278"/>
      <c r="L150" s="278">
        <f t="shared" si="13"/>
        <v>0</v>
      </c>
      <c r="M150" s="278"/>
      <c r="N150" s="335"/>
      <c r="O150" s="624"/>
      <c r="P150" s="625"/>
      <c r="Q150" s="587"/>
      <c r="R150" s="276"/>
    </row>
    <row r="151" spans="1:18" ht="12.75">
      <c r="A151" s="300"/>
      <c r="B151" s="299"/>
      <c r="C151" s="298"/>
      <c r="D151" s="380"/>
      <c r="E151" s="434"/>
      <c r="F151" s="372"/>
      <c r="G151" s="280"/>
      <c r="H151" s="278"/>
      <c r="I151" s="278"/>
      <c r="J151" s="279"/>
      <c r="K151" s="278"/>
      <c r="L151" s="278">
        <f t="shared" si="13"/>
        <v>0</v>
      </c>
      <c r="M151" s="278"/>
      <c r="N151" s="290"/>
      <c r="O151" s="526"/>
      <c r="P151" s="586"/>
      <c r="Q151" s="585"/>
      <c r="R151" s="276"/>
    </row>
    <row r="152" spans="1:18" ht="12.75">
      <c r="A152" s="300"/>
      <c r="B152" s="299">
        <v>5224</v>
      </c>
      <c r="C152" s="298"/>
      <c r="D152" s="380"/>
      <c r="E152" s="434">
        <v>24</v>
      </c>
      <c r="F152" s="370" t="s">
        <v>481</v>
      </c>
      <c r="G152" s="280"/>
      <c r="H152" s="278"/>
      <c r="I152" s="278"/>
      <c r="J152" s="279"/>
      <c r="K152" s="278"/>
      <c r="L152" s="278">
        <f t="shared" si="13"/>
        <v>0</v>
      </c>
      <c r="M152" s="278"/>
      <c r="N152" s="290"/>
      <c r="O152" s="526"/>
      <c r="P152" s="586"/>
      <c r="Q152" s="585"/>
      <c r="R152" s="276"/>
    </row>
    <row r="153" spans="1:18" ht="12.75">
      <c r="A153" s="300"/>
      <c r="B153" s="299"/>
      <c r="C153" s="298"/>
      <c r="D153" s="380"/>
      <c r="E153" s="434"/>
      <c r="F153" s="372"/>
      <c r="G153" s="280"/>
      <c r="H153" s="278"/>
      <c r="I153" s="278"/>
      <c r="J153" s="279"/>
      <c r="K153" s="278"/>
      <c r="L153" s="278">
        <f t="shared" si="13"/>
        <v>0</v>
      </c>
      <c r="M153" s="278"/>
      <c r="N153" s="290"/>
      <c r="O153" s="526"/>
      <c r="P153" s="586"/>
      <c r="Q153" s="585"/>
      <c r="R153" s="276"/>
    </row>
    <row r="154" spans="1:18" ht="12.75">
      <c r="A154" s="300"/>
      <c r="B154" s="299">
        <v>5225</v>
      </c>
      <c r="C154" s="298"/>
      <c r="D154" s="380"/>
      <c r="E154" s="434">
        <v>25</v>
      </c>
      <c r="F154" s="370" t="s">
        <v>480</v>
      </c>
      <c r="G154" s="280"/>
      <c r="H154" s="278"/>
      <c r="I154" s="278"/>
      <c r="J154" s="279"/>
      <c r="K154" s="278"/>
      <c r="L154" s="278">
        <f t="shared" si="13"/>
        <v>0</v>
      </c>
      <c r="M154" s="278"/>
      <c r="N154" s="335"/>
      <c r="O154" s="624"/>
      <c r="P154" s="625"/>
      <c r="Q154" s="587"/>
      <c r="R154" s="276"/>
    </row>
    <row r="155" spans="1:18" ht="12.75">
      <c r="A155" s="300"/>
      <c r="B155" s="299"/>
      <c r="C155" s="298"/>
      <c r="D155" s="380"/>
      <c r="E155" s="434"/>
      <c r="F155" s="371"/>
      <c r="G155" s="280"/>
      <c r="H155" s="278"/>
      <c r="I155" s="278"/>
      <c r="J155" s="279"/>
      <c r="K155" s="278"/>
      <c r="L155" s="278">
        <f t="shared" si="13"/>
        <v>0</v>
      </c>
      <c r="M155" s="278"/>
      <c r="N155" s="290"/>
      <c r="O155" s="526"/>
      <c r="P155" s="586"/>
      <c r="Q155" s="585"/>
      <c r="R155" s="276"/>
    </row>
    <row r="156" spans="1:18" ht="12.75">
      <c r="A156" s="300"/>
      <c r="B156" s="299"/>
      <c r="C156" s="298"/>
      <c r="D156" s="380"/>
      <c r="E156" s="434"/>
      <c r="F156" s="371"/>
      <c r="G156" s="280"/>
      <c r="H156" s="278"/>
      <c r="I156" s="278"/>
      <c r="J156" s="279"/>
      <c r="K156" s="278"/>
      <c r="L156" s="278"/>
      <c r="M156" s="278"/>
      <c r="N156" s="290"/>
      <c r="O156" s="526"/>
      <c r="P156" s="586"/>
      <c r="Q156" s="585"/>
      <c r="R156" s="276"/>
    </row>
    <row r="157" spans="1:18" ht="12.75">
      <c r="A157" s="300"/>
      <c r="B157" s="299">
        <v>5226</v>
      </c>
      <c r="C157" s="298"/>
      <c r="D157" s="380"/>
      <c r="E157" s="434">
        <v>26</v>
      </c>
      <c r="F157" s="370" t="s">
        <v>479</v>
      </c>
      <c r="G157" s="280"/>
      <c r="H157" s="278"/>
      <c r="I157" s="278"/>
      <c r="J157" s="279"/>
      <c r="K157" s="278"/>
      <c r="L157" s="278">
        <f>((G157+H157)+K157)*12/33</f>
        <v>0</v>
      </c>
      <c r="M157" s="278"/>
      <c r="N157" s="290"/>
      <c r="O157" s="526"/>
      <c r="P157" s="586"/>
      <c r="Q157" s="585"/>
      <c r="R157" s="276"/>
    </row>
    <row r="158" spans="1:18" ht="12.75">
      <c r="A158" s="300"/>
      <c r="B158" s="299"/>
      <c r="C158" s="298"/>
      <c r="D158" s="380"/>
      <c r="E158" s="434"/>
      <c r="F158" s="372"/>
      <c r="G158" s="280"/>
      <c r="H158" s="278"/>
      <c r="I158" s="278"/>
      <c r="J158" s="279"/>
      <c r="K158" s="278"/>
      <c r="L158" s="278">
        <f>((G158+H158)+K158)*12/33</f>
        <v>0</v>
      </c>
      <c r="M158" s="278"/>
      <c r="N158" s="290"/>
      <c r="O158" s="526"/>
      <c r="P158" s="586"/>
      <c r="Q158" s="585"/>
      <c r="R158" s="276"/>
    </row>
    <row r="159" spans="1:18" ht="13.5" thickBot="1">
      <c r="A159" s="300"/>
      <c r="B159" s="299">
        <v>5227</v>
      </c>
      <c r="C159" s="298"/>
      <c r="D159" s="380"/>
      <c r="E159" s="434">
        <v>27</v>
      </c>
      <c r="F159" s="370" t="s">
        <v>478</v>
      </c>
      <c r="G159" s="280"/>
      <c r="H159" s="278"/>
      <c r="I159" s="278"/>
      <c r="J159" s="279"/>
      <c r="K159" s="278"/>
      <c r="L159" s="278">
        <f>((G159+H159)+K159)*12/33</f>
        <v>0</v>
      </c>
      <c r="M159" s="278"/>
      <c r="N159" s="290"/>
      <c r="O159" s="526"/>
      <c r="P159" s="586"/>
      <c r="Q159" s="585"/>
      <c r="R159" s="314"/>
    </row>
    <row r="160" spans="1:18" ht="13.5" thickBot="1">
      <c r="A160" s="285"/>
      <c r="B160" s="284"/>
      <c r="C160" s="283"/>
      <c r="D160" s="468"/>
      <c r="E160" s="467"/>
      <c r="F160" s="493" t="s">
        <v>477</v>
      </c>
      <c r="G160" s="332">
        <f aca="true" t="shared" si="14" ref="G160:P160">SUM(G129:G159)</f>
        <v>104127</v>
      </c>
      <c r="H160" s="331">
        <f t="shared" si="14"/>
        <v>116176.15</v>
      </c>
      <c r="I160" s="331">
        <f t="shared" si="14"/>
        <v>167246.65</v>
      </c>
      <c r="J160" s="329">
        <f t="shared" si="14"/>
        <v>236200</v>
      </c>
      <c r="K160" s="331">
        <f t="shared" si="14"/>
        <v>123420</v>
      </c>
      <c r="L160" s="331">
        <f t="shared" si="14"/>
        <v>124990.23636363636</v>
      </c>
      <c r="M160" s="331">
        <f t="shared" si="14"/>
        <v>147942.83636363636</v>
      </c>
      <c r="N160" s="331">
        <f t="shared" si="14"/>
        <v>236200</v>
      </c>
      <c r="O160" s="630">
        <f t="shared" si="14"/>
        <v>236200</v>
      </c>
      <c r="P160" s="631">
        <f t="shared" si="14"/>
        <v>450100</v>
      </c>
      <c r="Q160" s="590"/>
      <c r="R160" s="291"/>
    </row>
    <row r="161" spans="1:18" ht="13.5" thickBot="1">
      <c r="A161" s="285"/>
      <c r="B161" s="492"/>
      <c r="C161" s="491"/>
      <c r="D161" s="150"/>
      <c r="E161" s="490"/>
      <c r="F161" s="489" t="s">
        <v>476</v>
      </c>
      <c r="G161" s="328">
        <f aca="true" t="shared" si="15" ref="G161:P161">G160+G128+G107</f>
        <v>197407</v>
      </c>
      <c r="H161" s="329">
        <f t="shared" si="15"/>
        <v>127636.23999999999</v>
      </c>
      <c r="I161" s="329">
        <f t="shared" si="15"/>
        <v>187822.97</v>
      </c>
      <c r="J161" s="329">
        <f t="shared" si="15"/>
        <v>398300</v>
      </c>
      <c r="K161" s="329">
        <f t="shared" si="15"/>
        <v>188555.84</v>
      </c>
      <c r="L161" s="329">
        <f t="shared" si="15"/>
        <v>186763.30181818182</v>
      </c>
      <c r="M161" s="329">
        <f t="shared" si="15"/>
        <v>183278.2</v>
      </c>
      <c r="N161" s="329">
        <f t="shared" si="15"/>
        <v>366300</v>
      </c>
      <c r="O161" s="636">
        <f t="shared" si="15"/>
        <v>366300</v>
      </c>
      <c r="P161" s="637">
        <f t="shared" si="15"/>
        <v>575300</v>
      </c>
      <c r="Q161" s="594"/>
      <c r="R161" s="328"/>
    </row>
    <row r="162" spans="1:18" ht="14.25">
      <c r="A162" s="352"/>
      <c r="B162" s="488"/>
      <c r="C162" s="487"/>
      <c r="D162" s="486"/>
      <c r="E162" s="485"/>
      <c r="F162" s="484"/>
      <c r="G162" s="280"/>
      <c r="H162" s="278"/>
      <c r="I162" s="278"/>
      <c r="J162" s="279"/>
      <c r="K162" s="278"/>
      <c r="L162" s="306">
        <f aca="true" t="shared" si="16" ref="L162:L194">((G162+H162)+K162)*12/33</f>
        <v>0</v>
      </c>
      <c r="M162" s="306"/>
      <c r="N162" s="365"/>
      <c r="O162" s="622"/>
      <c r="P162" s="623"/>
      <c r="Q162" s="598"/>
      <c r="R162" s="276"/>
    </row>
    <row r="163" spans="1:18" ht="15.75">
      <c r="A163" s="300"/>
      <c r="B163" s="299"/>
      <c r="C163" s="298">
        <v>30</v>
      </c>
      <c r="D163" s="380"/>
      <c r="E163" s="389"/>
      <c r="F163" s="324" t="s">
        <v>90</v>
      </c>
      <c r="G163" s="280"/>
      <c r="H163" s="278"/>
      <c r="I163" s="278"/>
      <c r="J163" s="279"/>
      <c r="K163" s="278"/>
      <c r="L163" s="278">
        <f t="shared" si="16"/>
        <v>0</v>
      </c>
      <c r="M163" s="278"/>
      <c r="N163" s="290"/>
      <c r="O163" s="526"/>
      <c r="P163" s="586"/>
      <c r="Q163" s="585"/>
      <c r="R163" s="276"/>
    </row>
    <row r="164" spans="1:18" ht="15">
      <c r="A164" s="300"/>
      <c r="B164" s="299"/>
      <c r="C164" s="298"/>
      <c r="D164" s="380">
        <v>10</v>
      </c>
      <c r="E164" s="389"/>
      <c r="F164" s="364" t="s">
        <v>475</v>
      </c>
      <c r="G164" s="280"/>
      <c r="H164" s="278"/>
      <c r="I164" s="278"/>
      <c r="J164" s="279"/>
      <c r="K164" s="278"/>
      <c r="L164" s="278">
        <f t="shared" si="16"/>
        <v>0</v>
      </c>
      <c r="M164" s="278"/>
      <c r="N164" s="290"/>
      <c r="O164" s="526"/>
      <c r="P164" s="586"/>
      <c r="Q164" s="585"/>
      <c r="R164" s="276"/>
    </row>
    <row r="165" spans="1:18" ht="14.25">
      <c r="A165" s="300"/>
      <c r="B165" s="299"/>
      <c r="C165" s="298"/>
      <c r="D165" s="463"/>
      <c r="E165" s="389">
        <v>10</v>
      </c>
      <c r="F165" s="296" t="s">
        <v>384</v>
      </c>
      <c r="G165" s="280"/>
      <c r="H165" s="278"/>
      <c r="I165" s="278"/>
      <c r="J165" s="279"/>
      <c r="K165" s="278"/>
      <c r="L165" s="278">
        <f t="shared" si="16"/>
        <v>0</v>
      </c>
      <c r="M165" s="278"/>
      <c r="N165" s="290"/>
      <c r="O165" s="526"/>
      <c r="P165" s="586"/>
      <c r="Q165" s="585"/>
      <c r="R165" s="276"/>
    </row>
    <row r="166" spans="1:18" ht="12.75">
      <c r="A166" s="300"/>
      <c r="B166" s="299"/>
      <c r="C166" s="298"/>
      <c r="D166" s="463"/>
      <c r="E166" s="389"/>
      <c r="F166" s="67"/>
      <c r="G166" s="280"/>
      <c r="H166" s="278"/>
      <c r="I166" s="278"/>
      <c r="J166" s="279"/>
      <c r="K166" s="278"/>
      <c r="L166" s="278">
        <f t="shared" si="16"/>
        <v>0</v>
      </c>
      <c r="M166" s="278"/>
      <c r="N166" s="290"/>
      <c r="O166" s="526"/>
      <c r="P166" s="586"/>
      <c r="Q166" s="585"/>
      <c r="R166" s="276"/>
    </row>
    <row r="167" spans="1:18" ht="13.5" thickBot="1">
      <c r="A167" s="300"/>
      <c r="B167" s="299">
        <v>411</v>
      </c>
      <c r="C167" s="298"/>
      <c r="D167" s="463"/>
      <c r="E167" s="434">
        <v>11</v>
      </c>
      <c r="F167" s="475" t="s">
        <v>474</v>
      </c>
      <c r="G167" s="280">
        <v>2344464.8</v>
      </c>
      <c r="H167" s="278">
        <v>945815.03</v>
      </c>
      <c r="I167" s="278"/>
      <c r="J167" s="279">
        <v>1500000</v>
      </c>
      <c r="K167" s="278">
        <v>202707.59</v>
      </c>
      <c r="L167" s="278">
        <f t="shared" si="16"/>
        <v>1270177.2436363637</v>
      </c>
      <c r="M167" s="278">
        <f>((H167+I167)+K167)*12/33</f>
        <v>417644.5890909091</v>
      </c>
      <c r="N167" s="335">
        <v>700000</v>
      </c>
      <c r="O167" s="624">
        <v>700000</v>
      </c>
      <c r="P167" s="625">
        <v>400000</v>
      </c>
      <c r="Q167" s="587"/>
      <c r="R167" s="276"/>
    </row>
    <row r="168" spans="1:18" ht="14.25">
      <c r="A168" s="300"/>
      <c r="B168" s="312">
        <v>412</v>
      </c>
      <c r="C168" s="298"/>
      <c r="D168" s="463"/>
      <c r="E168" s="434"/>
      <c r="F168" s="483"/>
      <c r="G168" s="469"/>
      <c r="H168" s="278"/>
      <c r="I168" s="278"/>
      <c r="J168" s="279"/>
      <c r="K168" s="278"/>
      <c r="L168" s="278">
        <f t="shared" si="16"/>
        <v>0</v>
      </c>
      <c r="M168" s="278"/>
      <c r="N168" s="335"/>
      <c r="O168" s="624"/>
      <c r="P168" s="625"/>
      <c r="Q168" s="587"/>
      <c r="R168" s="276"/>
    </row>
    <row r="169" spans="1:18" ht="12.75">
      <c r="A169" s="300"/>
      <c r="B169" s="299"/>
      <c r="C169" s="298"/>
      <c r="D169" s="463"/>
      <c r="E169" s="434">
        <v>12</v>
      </c>
      <c r="F169" s="470" t="s">
        <v>473</v>
      </c>
      <c r="G169" s="469">
        <v>8376526.74</v>
      </c>
      <c r="H169" s="278">
        <v>3097084.82</v>
      </c>
      <c r="I169" s="278">
        <v>7128910.78</v>
      </c>
      <c r="J169" s="279">
        <v>4800000</v>
      </c>
      <c r="K169" s="278">
        <v>248754.59</v>
      </c>
      <c r="L169" s="278">
        <f t="shared" si="16"/>
        <v>4262678.600000001</v>
      </c>
      <c r="M169" s="278">
        <f>((H169+I169)+K169)*12/33</f>
        <v>3809000.0690909093</v>
      </c>
      <c r="N169" s="335">
        <v>2000000</v>
      </c>
      <c r="O169" s="624">
        <v>2000000</v>
      </c>
      <c r="P169" s="625">
        <v>1000000</v>
      </c>
      <c r="Q169" s="587"/>
      <c r="R169" s="276"/>
    </row>
    <row r="170" spans="1:18" ht="12.75">
      <c r="A170" s="300"/>
      <c r="B170" s="299"/>
      <c r="C170" s="298"/>
      <c r="D170" s="463"/>
      <c r="E170" s="434"/>
      <c r="F170" s="470"/>
      <c r="G170" s="469"/>
      <c r="H170" s="278"/>
      <c r="I170" s="278"/>
      <c r="J170" s="279"/>
      <c r="K170" s="278"/>
      <c r="L170" s="278">
        <f t="shared" si="16"/>
        <v>0</v>
      </c>
      <c r="M170" s="278"/>
      <c r="N170" s="335"/>
      <c r="O170" s="624"/>
      <c r="P170" s="625"/>
      <c r="Q170" s="587"/>
      <c r="R170" s="276"/>
    </row>
    <row r="171" spans="1:18" ht="12.75">
      <c r="A171" s="300"/>
      <c r="B171" s="299">
        <v>413</v>
      </c>
      <c r="C171" s="298"/>
      <c r="D171" s="463"/>
      <c r="E171" s="434">
        <v>13</v>
      </c>
      <c r="F171" s="471" t="s">
        <v>472</v>
      </c>
      <c r="G171" s="469"/>
      <c r="H171" s="278"/>
      <c r="I171" s="278"/>
      <c r="J171" s="279"/>
      <c r="K171" s="278"/>
      <c r="L171" s="278">
        <f t="shared" si="16"/>
        <v>0</v>
      </c>
      <c r="M171" s="278"/>
      <c r="N171" s="335"/>
      <c r="O171" s="624"/>
      <c r="P171" s="625"/>
      <c r="Q171" s="587"/>
      <c r="R171" s="276"/>
    </row>
    <row r="172" spans="1:18" ht="13.5" thickBot="1">
      <c r="A172" s="300"/>
      <c r="B172" s="299"/>
      <c r="C172" s="298"/>
      <c r="D172" s="463"/>
      <c r="E172" s="434"/>
      <c r="F172" s="482"/>
      <c r="G172" s="469"/>
      <c r="H172" s="278"/>
      <c r="I172" s="278"/>
      <c r="J172" s="279"/>
      <c r="K172" s="278"/>
      <c r="L172" s="278">
        <f t="shared" si="16"/>
        <v>0</v>
      </c>
      <c r="M172" s="278"/>
      <c r="N172" s="335"/>
      <c r="O172" s="624"/>
      <c r="P172" s="625"/>
      <c r="Q172" s="587"/>
      <c r="R172" s="276"/>
    </row>
    <row r="173" spans="1:21" ht="13.5" thickBot="1">
      <c r="A173" s="300"/>
      <c r="B173" s="299">
        <v>417</v>
      </c>
      <c r="C173" s="298"/>
      <c r="D173" s="463"/>
      <c r="E173" s="434">
        <v>14</v>
      </c>
      <c r="F173" s="471" t="s">
        <v>471</v>
      </c>
      <c r="G173" s="469">
        <v>10307535.03</v>
      </c>
      <c r="H173" s="278">
        <v>11893716.12</v>
      </c>
      <c r="I173" s="278">
        <v>11869759.39</v>
      </c>
      <c r="J173" s="279">
        <v>18500000</v>
      </c>
      <c r="K173" s="278">
        <v>10843524.89</v>
      </c>
      <c r="L173" s="278">
        <f t="shared" si="16"/>
        <v>12016282.196363637</v>
      </c>
      <c r="M173" s="278">
        <f>((H173+I173)+K173)*12/33</f>
        <v>12584363.781818181</v>
      </c>
      <c r="N173" s="335">
        <v>18000000</v>
      </c>
      <c r="O173" s="624">
        <v>18000000</v>
      </c>
      <c r="P173" s="625">
        <v>18000000</v>
      </c>
      <c r="Q173" s="587"/>
      <c r="R173" s="276"/>
      <c r="U173" s="4"/>
    </row>
    <row r="174" spans="1:18" ht="12.75">
      <c r="A174" s="300"/>
      <c r="B174" s="299"/>
      <c r="C174" s="298"/>
      <c r="D174" s="463"/>
      <c r="E174" s="434"/>
      <c r="F174" s="470"/>
      <c r="G174" s="469"/>
      <c r="H174" s="278"/>
      <c r="I174" s="278"/>
      <c r="J174" s="279"/>
      <c r="K174" s="278"/>
      <c r="L174" s="278">
        <f t="shared" si="16"/>
        <v>0</v>
      </c>
      <c r="M174" s="278"/>
      <c r="N174" s="335"/>
      <c r="O174" s="624"/>
      <c r="P174" s="625"/>
      <c r="Q174" s="587"/>
      <c r="R174" s="276"/>
    </row>
    <row r="175" spans="1:18" ht="12.75">
      <c r="A175" s="300"/>
      <c r="B175" s="299">
        <v>414</v>
      </c>
      <c r="C175" s="298"/>
      <c r="D175" s="463"/>
      <c r="E175" s="434">
        <v>15</v>
      </c>
      <c r="F175" s="471" t="s">
        <v>470</v>
      </c>
      <c r="G175" s="469">
        <v>18026702.5</v>
      </c>
      <c r="H175" s="278">
        <v>20819526</v>
      </c>
      <c r="I175" s="278">
        <v>16576829.14</v>
      </c>
      <c r="J175" s="279">
        <v>21000000</v>
      </c>
      <c r="K175" s="278">
        <v>12439755.45</v>
      </c>
      <c r="L175" s="278">
        <f t="shared" si="16"/>
        <v>18649448.70909091</v>
      </c>
      <c r="M175" s="278">
        <f>((H175+I175)+K175)*12/33</f>
        <v>18122222.032727275</v>
      </c>
      <c r="N175" s="335">
        <v>20000000</v>
      </c>
      <c r="O175" s="624">
        <v>20000000</v>
      </c>
      <c r="P175" s="625">
        <v>21000000</v>
      </c>
      <c r="Q175" s="587"/>
      <c r="R175" s="276"/>
    </row>
    <row r="176" spans="1:18" ht="12.75">
      <c r="A176" s="300"/>
      <c r="B176" s="299"/>
      <c r="C176" s="298"/>
      <c r="D176" s="463"/>
      <c r="E176" s="434"/>
      <c r="F176" s="470"/>
      <c r="G176" s="469"/>
      <c r="H176" s="278"/>
      <c r="I176" s="278"/>
      <c r="J176" s="279"/>
      <c r="K176" s="278"/>
      <c r="L176" s="278">
        <f t="shared" si="16"/>
        <v>0</v>
      </c>
      <c r="M176" s="278"/>
      <c r="N176" s="335"/>
      <c r="O176" s="624"/>
      <c r="P176" s="625"/>
      <c r="Q176" s="587"/>
      <c r="R176" s="276"/>
    </row>
    <row r="177" spans="1:18" ht="12.75">
      <c r="A177" s="300"/>
      <c r="B177" s="299">
        <v>415</v>
      </c>
      <c r="C177" s="298"/>
      <c r="D177" s="463"/>
      <c r="E177" s="434">
        <v>16</v>
      </c>
      <c r="F177" s="471" t="s">
        <v>469</v>
      </c>
      <c r="G177" s="469">
        <v>7216722.29</v>
      </c>
      <c r="H177" s="278">
        <v>4822325.7</v>
      </c>
      <c r="I177" s="278">
        <v>3099449.35</v>
      </c>
      <c r="J177" s="279">
        <v>4300000</v>
      </c>
      <c r="K177" s="278">
        <v>1854104.19</v>
      </c>
      <c r="L177" s="278">
        <f t="shared" si="16"/>
        <v>5052055.338181818</v>
      </c>
      <c r="M177" s="278">
        <f>((H177+I177)+K177)*12/33</f>
        <v>3554865.178181818</v>
      </c>
      <c r="N177" s="335">
        <v>4000000</v>
      </c>
      <c r="O177" s="624">
        <v>4000000</v>
      </c>
      <c r="P177" s="625">
        <v>4000000</v>
      </c>
      <c r="Q177" s="587"/>
      <c r="R177" s="276"/>
    </row>
    <row r="178" spans="1:18" ht="12.75">
      <c r="A178" s="300"/>
      <c r="B178" s="299"/>
      <c r="C178" s="298"/>
      <c r="D178" s="463"/>
      <c r="E178" s="434"/>
      <c r="F178" s="470"/>
      <c r="G178" s="469"/>
      <c r="H178" s="278"/>
      <c r="I178" s="278"/>
      <c r="J178" s="279"/>
      <c r="K178" s="278"/>
      <c r="L178" s="278">
        <f t="shared" si="16"/>
        <v>0</v>
      </c>
      <c r="M178" s="278"/>
      <c r="N178" s="335"/>
      <c r="O178" s="624"/>
      <c r="P178" s="625"/>
      <c r="Q178" s="587"/>
      <c r="R178" s="276"/>
    </row>
    <row r="179" spans="1:18" ht="19.5" customHeight="1" thickBot="1">
      <c r="A179" s="322"/>
      <c r="B179" s="321"/>
      <c r="C179" s="320"/>
      <c r="D179" s="481"/>
      <c r="E179" s="433">
        <v>18</v>
      </c>
      <c r="F179" s="480" t="s">
        <v>468</v>
      </c>
      <c r="G179" s="479">
        <v>469390.17</v>
      </c>
      <c r="H179" s="295">
        <v>555960.75</v>
      </c>
      <c r="I179" s="295">
        <v>962318.15</v>
      </c>
      <c r="J179" s="316">
        <v>2500000</v>
      </c>
      <c r="K179" s="295">
        <v>1857693.41</v>
      </c>
      <c r="L179" s="295">
        <f t="shared" si="16"/>
        <v>1048379.7563636363</v>
      </c>
      <c r="M179" s="295">
        <f>((H179+I179)+K179)*12/33</f>
        <v>1227626.2945454544</v>
      </c>
      <c r="N179" s="334">
        <v>1000000</v>
      </c>
      <c r="O179" s="643">
        <v>1000000</v>
      </c>
      <c r="P179" s="644">
        <v>2000000</v>
      </c>
      <c r="Q179" s="599"/>
      <c r="R179" s="314"/>
    </row>
    <row r="180" spans="1:18" ht="12.75">
      <c r="A180" s="313"/>
      <c r="B180" s="312"/>
      <c r="C180" s="311"/>
      <c r="D180" s="478"/>
      <c r="E180" s="441"/>
      <c r="F180" s="477"/>
      <c r="G180" s="476"/>
      <c r="H180" s="306"/>
      <c r="I180" s="306"/>
      <c r="J180" s="307"/>
      <c r="K180" s="306"/>
      <c r="L180" s="306">
        <f t="shared" si="16"/>
        <v>0</v>
      </c>
      <c r="M180" s="306"/>
      <c r="N180" s="373"/>
      <c r="O180" s="645"/>
      <c r="P180" s="646"/>
      <c r="Q180" s="600"/>
      <c r="R180" s="304"/>
    </row>
    <row r="181" spans="1:18" ht="12.75">
      <c r="A181" s="300"/>
      <c r="B181" s="299"/>
      <c r="C181" s="298"/>
      <c r="D181" s="463"/>
      <c r="E181" s="434">
        <v>19</v>
      </c>
      <c r="F181" s="475" t="s">
        <v>467</v>
      </c>
      <c r="G181" s="469">
        <v>61295299.27</v>
      </c>
      <c r="H181" s="278">
        <v>74241777.1</v>
      </c>
      <c r="I181" s="278">
        <v>87631640.37</v>
      </c>
      <c r="J181" s="279">
        <v>81000000</v>
      </c>
      <c r="K181" s="278">
        <v>60667312.13</v>
      </c>
      <c r="L181" s="278">
        <f t="shared" si="16"/>
        <v>71347050.36363636</v>
      </c>
      <c r="M181" s="278">
        <f>((H181+I181)+K181)*12/33</f>
        <v>80923901.67272727</v>
      </c>
      <c r="N181" s="335">
        <v>80000000</v>
      </c>
      <c r="O181" s="624">
        <v>80000000</v>
      </c>
      <c r="P181" s="625">
        <v>84000000</v>
      </c>
      <c r="Q181" s="587"/>
      <c r="R181" s="276"/>
    </row>
    <row r="182" spans="1:18" ht="12.75">
      <c r="A182" s="300"/>
      <c r="B182" s="299"/>
      <c r="C182" s="298"/>
      <c r="D182" s="463"/>
      <c r="E182" s="434"/>
      <c r="F182" s="474"/>
      <c r="G182" s="469"/>
      <c r="H182" s="278"/>
      <c r="I182" s="278"/>
      <c r="J182" s="279"/>
      <c r="K182" s="278"/>
      <c r="L182" s="278">
        <f t="shared" si="16"/>
        <v>0</v>
      </c>
      <c r="M182" s="278"/>
      <c r="N182" s="335"/>
      <c r="O182" s="624"/>
      <c r="P182" s="625"/>
      <c r="Q182" s="587"/>
      <c r="R182" s="276"/>
    </row>
    <row r="183" spans="1:18" ht="12.75">
      <c r="A183" s="300"/>
      <c r="B183" s="299"/>
      <c r="C183" s="337"/>
      <c r="D183" s="463"/>
      <c r="E183" s="389">
        <v>20</v>
      </c>
      <c r="F183" s="471" t="s">
        <v>466</v>
      </c>
      <c r="G183" s="469">
        <v>15379.3</v>
      </c>
      <c r="H183" s="278">
        <v>12351.99</v>
      </c>
      <c r="I183" s="278">
        <v>2490.4</v>
      </c>
      <c r="J183" s="279">
        <v>10000</v>
      </c>
      <c r="K183" s="278">
        <v>1621.4</v>
      </c>
      <c r="L183" s="278">
        <f t="shared" si="16"/>
        <v>10673.705454545456</v>
      </c>
      <c r="M183" s="278">
        <f>((H183+I183)+K183)*12/33</f>
        <v>5986.832727272727</v>
      </c>
      <c r="N183" s="335">
        <v>10000</v>
      </c>
      <c r="O183" s="624">
        <v>10000</v>
      </c>
      <c r="P183" s="625">
        <v>10000</v>
      </c>
      <c r="Q183" s="587"/>
      <c r="R183" s="276"/>
    </row>
    <row r="184" spans="1:18" ht="14.25">
      <c r="A184" s="300"/>
      <c r="B184" s="299"/>
      <c r="C184" s="337"/>
      <c r="D184" s="463"/>
      <c r="E184" s="389"/>
      <c r="F184" s="473" t="s">
        <v>377</v>
      </c>
      <c r="G184" s="469"/>
      <c r="H184" s="278"/>
      <c r="I184" s="278"/>
      <c r="J184" s="279"/>
      <c r="K184" s="278"/>
      <c r="L184" s="278">
        <f t="shared" si="16"/>
        <v>0</v>
      </c>
      <c r="M184" s="278"/>
      <c r="N184" s="335"/>
      <c r="O184" s="624"/>
      <c r="P184" s="625"/>
      <c r="Q184" s="587"/>
      <c r="R184" s="276"/>
    </row>
    <row r="185" spans="1:18" ht="12.75">
      <c r="A185" s="300"/>
      <c r="B185" s="299">
        <v>5211</v>
      </c>
      <c r="C185" s="337"/>
      <c r="D185" s="463"/>
      <c r="E185" s="434">
        <v>21</v>
      </c>
      <c r="F185" s="471" t="s">
        <v>465</v>
      </c>
      <c r="G185" s="469"/>
      <c r="H185" s="278"/>
      <c r="I185" s="278"/>
      <c r="J185" s="279"/>
      <c r="K185" s="278"/>
      <c r="L185" s="278">
        <f t="shared" si="16"/>
        <v>0</v>
      </c>
      <c r="M185" s="278"/>
      <c r="N185" s="335"/>
      <c r="O185" s="624"/>
      <c r="P185" s="625"/>
      <c r="Q185" s="587"/>
      <c r="R185" s="276"/>
    </row>
    <row r="186" spans="1:18" ht="12.75">
      <c r="A186" s="300"/>
      <c r="B186" s="299"/>
      <c r="C186" s="337"/>
      <c r="D186" s="463"/>
      <c r="E186" s="434"/>
      <c r="F186" s="470"/>
      <c r="G186" s="469"/>
      <c r="H186" s="278"/>
      <c r="I186" s="278"/>
      <c r="J186" s="279"/>
      <c r="K186" s="278"/>
      <c r="L186" s="278">
        <f t="shared" si="16"/>
        <v>0</v>
      </c>
      <c r="M186" s="278"/>
      <c r="N186" s="335"/>
      <c r="O186" s="624"/>
      <c r="P186" s="625"/>
      <c r="Q186" s="587"/>
      <c r="R186" s="276"/>
    </row>
    <row r="187" spans="1:18" ht="12.75">
      <c r="A187" s="300"/>
      <c r="B187" s="299">
        <v>5212</v>
      </c>
      <c r="C187" s="337"/>
      <c r="D187" s="463"/>
      <c r="E187" s="434">
        <v>22</v>
      </c>
      <c r="F187" s="372" t="s">
        <v>464</v>
      </c>
      <c r="G187" s="469">
        <v>2271031.5</v>
      </c>
      <c r="H187" s="278">
        <v>3091155.5</v>
      </c>
      <c r="I187" s="278">
        <v>3164795.25</v>
      </c>
      <c r="J187" s="279">
        <v>4000000</v>
      </c>
      <c r="K187" s="278">
        <v>2766755</v>
      </c>
      <c r="L187" s="278">
        <f t="shared" si="16"/>
        <v>2955978.909090909</v>
      </c>
      <c r="M187" s="278">
        <f>((H187+I187)+K187)*12/33</f>
        <v>3280983.909090909</v>
      </c>
      <c r="N187" s="335">
        <v>3500000</v>
      </c>
      <c r="O187" s="624">
        <v>3500000</v>
      </c>
      <c r="P187" s="625">
        <v>4000000</v>
      </c>
      <c r="Q187" s="587"/>
      <c r="R187" s="276"/>
    </row>
    <row r="188" spans="1:18" ht="12.75">
      <c r="A188" s="300"/>
      <c r="B188" s="299"/>
      <c r="C188" s="337"/>
      <c r="D188" s="463"/>
      <c r="E188" s="434" t="s">
        <v>463</v>
      </c>
      <c r="F188" s="472"/>
      <c r="G188" s="469"/>
      <c r="H188" s="278"/>
      <c r="I188" s="278"/>
      <c r="J188" s="279"/>
      <c r="K188" s="278"/>
      <c r="L188" s="278">
        <f t="shared" si="16"/>
        <v>0</v>
      </c>
      <c r="M188" s="278"/>
      <c r="N188" s="335"/>
      <c r="O188" s="624"/>
      <c r="P188" s="625"/>
      <c r="Q188" s="587"/>
      <c r="R188" s="276"/>
    </row>
    <row r="189" spans="1:18" ht="12.75">
      <c r="A189" s="300"/>
      <c r="B189" s="299">
        <v>5215</v>
      </c>
      <c r="C189" s="337"/>
      <c r="D189" s="463"/>
      <c r="E189" s="434">
        <v>23</v>
      </c>
      <c r="F189" s="471" t="s">
        <v>462</v>
      </c>
      <c r="G189" s="469">
        <v>17141</v>
      </c>
      <c r="H189" s="278">
        <v>38466</v>
      </c>
      <c r="I189" s="278">
        <v>35022.28</v>
      </c>
      <c r="J189" s="279">
        <v>50000</v>
      </c>
      <c r="K189" s="278">
        <v>40594.5</v>
      </c>
      <c r="L189" s="278">
        <f t="shared" si="16"/>
        <v>34982.36363636364</v>
      </c>
      <c r="M189" s="278">
        <f>((H189+I189)+K189)*12/33</f>
        <v>41484.64727272727</v>
      </c>
      <c r="N189" s="335">
        <v>50000</v>
      </c>
      <c r="O189" s="624">
        <v>50000</v>
      </c>
      <c r="P189" s="625">
        <v>50000</v>
      </c>
      <c r="Q189" s="587"/>
      <c r="R189" s="276"/>
    </row>
    <row r="190" spans="1:18" ht="12.75">
      <c r="A190" s="300"/>
      <c r="B190" s="299"/>
      <c r="C190" s="337"/>
      <c r="D190" s="463"/>
      <c r="E190" s="434"/>
      <c r="F190" s="470"/>
      <c r="G190" s="469"/>
      <c r="H190" s="278"/>
      <c r="I190" s="278"/>
      <c r="J190" s="279"/>
      <c r="K190" s="278"/>
      <c r="L190" s="278">
        <f t="shared" si="16"/>
        <v>0</v>
      </c>
      <c r="M190" s="278"/>
      <c r="N190" s="290"/>
      <c r="O190" s="526"/>
      <c r="P190" s="586"/>
      <c r="Q190" s="585"/>
      <c r="R190" s="276"/>
    </row>
    <row r="191" spans="1:18" ht="12.75">
      <c r="A191" s="300"/>
      <c r="B191" s="299">
        <v>5216</v>
      </c>
      <c r="C191" s="337"/>
      <c r="D191" s="463"/>
      <c r="E191" s="434">
        <v>24</v>
      </c>
      <c r="F191" s="370" t="s">
        <v>461</v>
      </c>
      <c r="G191" s="469"/>
      <c r="H191" s="278"/>
      <c r="I191" s="278"/>
      <c r="J191" s="279"/>
      <c r="K191" s="278"/>
      <c r="L191" s="278">
        <f t="shared" si="16"/>
        <v>0</v>
      </c>
      <c r="M191" s="278"/>
      <c r="N191" s="290"/>
      <c r="O191" s="526"/>
      <c r="P191" s="586"/>
      <c r="Q191" s="585"/>
      <c r="R191" s="276"/>
    </row>
    <row r="192" spans="1:18" ht="12.75">
      <c r="A192" s="300"/>
      <c r="B192" s="299"/>
      <c r="C192" s="337"/>
      <c r="D192" s="463"/>
      <c r="E192" s="434"/>
      <c r="F192" s="371"/>
      <c r="G192" s="469"/>
      <c r="H192" s="278"/>
      <c r="I192" s="278"/>
      <c r="J192" s="279"/>
      <c r="K192" s="278"/>
      <c r="L192" s="278">
        <f t="shared" si="16"/>
        <v>0</v>
      </c>
      <c r="M192" s="278"/>
      <c r="N192" s="290"/>
      <c r="O192" s="526"/>
      <c r="P192" s="586"/>
      <c r="Q192" s="585"/>
      <c r="R192" s="276"/>
    </row>
    <row r="193" spans="1:18" ht="12.75">
      <c r="A193" s="300"/>
      <c r="B193" s="299">
        <v>5209</v>
      </c>
      <c r="C193" s="337"/>
      <c r="D193" s="463"/>
      <c r="E193" s="434">
        <v>25</v>
      </c>
      <c r="F193" s="370" t="s">
        <v>460</v>
      </c>
      <c r="G193" s="469"/>
      <c r="H193" s="278"/>
      <c r="I193" s="278"/>
      <c r="J193" s="279"/>
      <c r="K193" s="278"/>
      <c r="L193" s="278">
        <f t="shared" si="16"/>
        <v>0</v>
      </c>
      <c r="M193" s="278"/>
      <c r="N193" s="290"/>
      <c r="O193" s="526"/>
      <c r="P193" s="586"/>
      <c r="Q193" s="585"/>
      <c r="R193" s="276"/>
    </row>
    <row r="194" spans="1:18" ht="13.5" thickBot="1">
      <c r="A194" s="300"/>
      <c r="B194" s="299"/>
      <c r="C194" s="337"/>
      <c r="D194" s="463"/>
      <c r="E194" s="434"/>
      <c r="F194" s="8"/>
      <c r="G194" s="469"/>
      <c r="H194" s="278"/>
      <c r="I194" s="278"/>
      <c r="J194" s="279"/>
      <c r="K194" s="278"/>
      <c r="L194" s="295">
        <f t="shared" si="16"/>
        <v>0</v>
      </c>
      <c r="M194" s="278"/>
      <c r="N194" s="315"/>
      <c r="O194" s="638"/>
      <c r="P194" s="639"/>
      <c r="Q194" s="595"/>
      <c r="R194" s="314"/>
    </row>
    <row r="195" spans="1:18" ht="13.5" thickBot="1">
      <c r="A195" s="285"/>
      <c r="B195" s="284"/>
      <c r="C195" s="283"/>
      <c r="D195" s="468"/>
      <c r="E195" s="467"/>
      <c r="F195" s="466" t="s">
        <v>459</v>
      </c>
      <c r="G195" s="332">
        <f aca="true" t="shared" si="17" ref="G195:P195">SUM(G162:G194)</f>
        <v>110340192.60000001</v>
      </c>
      <c r="H195" s="464">
        <f t="shared" si="17"/>
        <v>119518179.00999999</v>
      </c>
      <c r="I195" s="464">
        <f t="shared" si="17"/>
        <v>130471215.11000001</v>
      </c>
      <c r="J195" s="465">
        <f t="shared" si="17"/>
        <v>137660000</v>
      </c>
      <c r="K195" s="464">
        <f t="shared" si="17"/>
        <v>90922823.15</v>
      </c>
      <c r="L195" s="464">
        <f t="shared" si="17"/>
        <v>116647707.18545453</v>
      </c>
      <c r="M195" s="464">
        <f t="shared" si="17"/>
        <v>123968079.00727272</v>
      </c>
      <c r="N195" s="464">
        <f t="shared" si="17"/>
        <v>129260000</v>
      </c>
      <c r="O195" s="647">
        <f t="shared" si="17"/>
        <v>129260000</v>
      </c>
      <c r="P195" s="648">
        <f t="shared" si="17"/>
        <v>134460000</v>
      </c>
      <c r="Q195" s="601"/>
      <c r="R195" s="291"/>
    </row>
    <row r="196" spans="1:18" ht="12.75">
      <c r="A196" s="300"/>
      <c r="B196" s="299"/>
      <c r="C196" s="337"/>
      <c r="D196" s="463"/>
      <c r="E196" s="434"/>
      <c r="F196" s="371"/>
      <c r="G196" s="280"/>
      <c r="H196" s="278"/>
      <c r="I196" s="278"/>
      <c r="J196" s="279"/>
      <c r="K196" s="278"/>
      <c r="L196" s="306">
        <f aca="true" t="shared" si="18" ref="L196:L213">((G196+H196)+K196)*12/33</f>
        <v>0</v>
      </c>
      <c r="M196" s="306"/>
      <c r="N196" s="290"/>
      <c r="O196" s="526"/>
      <c r="P196" s="586"/>
      <c r="Q196" s="585"/>
      <c r="R196" s="276"/>
    </row>
    <row r="197" spans="1:18" ht="15">
      <c r="A197" s="300"/>
      <c r="B197" s="299"/>
      <c r="C197" s="298"/>
      <c r="D197" s="380">
        <v>20</v>
      </c>
      <c r="E197" s="389" t="s">
        <v>458</v>
      </c>
      <c r="F197" s="364" t="s">
        <v>457</v>
      </c>
      <c r="G197" s="280"/>
      <c r="H197" s="278"/>
      <c r="I197" s="278"/>
      <c r="J197" s="279"/>
      <c r="K197" s="278"/>
      <c r="L197" s="278">
        <f t="shared" si="18"/>
        <v>0</v>
      </c>
      <c r="M197" s="278"/>
      <c r="N197" s="290"/>
      <c r="O197" s="526"/>
      <c r="P197" s="586"/>
      <c r="Q197" s="585"/>
      <c r="R197" s="276"/>
    </row>
    <row r="198" spans="1:18" ht="14.25">
      <c r="A198" s="300"/>
      <c r="B198" s="299"/>
      <c r="C198" s="326"/>
      <c r="D198" s="380"/>
      <c r="E198" s="389">
        <v>10</v>
      </c>
      <c r="F198" s="296" t="s">
        <v>384</v>
      </c>
      <c r="G198" s="280"/>
      <c r="H198" s="278"/>
      <c r="I198" s="278"/>
      <c r="J198" s="279"/>
      <c r="K198" s="278"/>
      <c r="L198" s="278">
        <f t="shared" si="18"/>
        <v>0</v>
      </c>
      <c r="M198" s="278"/>
      <c r="N198" s="290"/>
      <c r="O198" s="526"/>
      <c r="P198" s="586"/>
      <c r="Q198" s="585"/>
      <c r="R198" s="276"/>
    </row>
    <row r="199" spans="1:18" ht="12.75">
      <c r="A199" s="300"/>
      <c r="B199" s="299">
        <v>404</v>
      </c>
      <c r="C199" s="298"/>
      <c r="D199" s="380"/>
      <c r="E199" s="434">
        <v>11</v>
      </c>
      <c r="F199" s="370" t="s">
        <v>456</v>
      </c>
      <c r="G199" s="280"/>
      <c r="H199" s="278"/>
      <c r="I199" s="278">
        <v>1549609.82</v>
      </c>
      <c r="J199" s="279">
        <v>50000</v>
      </c>
      <c r="K199" s="278">
        <v>194027.74</v>
      </c>
      <c r="L199" s="278">
        <f t="shared" si="18"/>
        <v>70555.54181818181</v>
      </c>
      <c r="M199" s="278">
        <f>((H199+I199)+K199)*12/33</f>
        <v>634050.0218181817</v>
      </c>
      <c r="N199" s="335">
        <v>1000000</v>
      </c>
      <c r="O199" s="624">
        <v>1000000</v>
      </c>
      <c r="P199" s="625">
        <v>1000000</v>
      </c>
      <c r="Q199" s="587"/>
      <c r="R199" s="276"/>
    </row>
    <row r="200" spans="1:18" ht="8.25" customHeight="1">
      <c r="A200" s="300"/>
      <c r="B200" s="299"/>
      <c r="C200" s="298"/>
      <c r="D200" s="380"/>
      <c r="E200" s="434"/>
      <c r="F200" s="372"/>
      <c r="G200" s="280"/>
      <c r="H200" s="278"/>
      <c r="I200" s="278"/>
      <c r="J200" s="279"/>
      <c r="K200" s="278"/>
      <c r="L200" s="278">
        <f t="shared" si="18"/>
        <v>0</v>
      </c>
      <c r="M200" s="278"/>
      <c r="N200" s="335"/>
      <c r="O200" s="624"/>
      <c r="P200" s="625"/>
      <c r="Q200" s="587"/>
      <c r="R200" s="276"/>
    </row>
    <row r="201" spans="1:18" ht="14.25">
      <c r="A201" s="300"/>
      <c r="B201" s="299"/>
      <c r="C201" s="298"/>
      <c r="D201" s="380"/>
      <c r="E201" s="389">
        <v>20</v>
      </c>
      <c r="F201" s="296" t="s">
        <v>377</v>
      </c>
      <c r="G201" s="280"/>
      <c r="H201" s="278"/>
      <c r="I201" s="278"/>
      <c r="J201" s="279"/>
      <c r="K201" s="278"/>
      <c r="L201" s="278">
        <f t="shared" si="18"/>
        <v>0</v>
      </c>
      <c r="M201" s="278"/>
      <c r="N201" s="335"/>
      <c r="O201" s="624"/>
      <c r="P201" s="625"/>
      <c r="Q201" s="587"/>
      <c r="R201" s="276"/>
    </row>
    <row r="202" spans="1:18" ht="12.75">
      <c r="A202" s="300"/>
      <c r="B202" s="299">
        <v>5271</v>
      </c>
      <c r="C202" s="298"/>
      <c r="D202" s="380"/>
      <c r="E202" s="434">
        <v>21</v>
      </c>
      <c r="F202" s="370" t="s">
        <v>455</v>
      </c>
      <c r="G202" s="280"/>
      <c r="H202" s="278"/>
      <c r="I202" s="278"/>
      <c r="J202" s="279"/>
      <c r="K202" s="278"/>
      <c r="L202" s="278">
        <f t="shared" si="18"/>
        <v>0</v>
      </c>
      <c r="M202" s="278"/>
      <c r="N202" s="335"/>
      <c r="O202" s="624"/>
      <c r="P202" s="625"/>
      <c r="Q202" s="587"/>
      <c r="R202" s="276"/>
    </row>
    <row r="203" spans="1:18" ht="12.75">
      <c r="A203" s="300"/>
      <c r="B203" s="299"/>
      <c r="C203" s="298"/>
      <c r="D203" s="380"/>
      <c r="E203" s="434"/>
      <c r="F203" s="372"/>
      <c r="G203" s="280"/>
      <c r="H203" s="278"/>
      <c r="I203" s="278"/>
      <c r="J203" s="279"/>
      <c r="K203" s="278"/>
      <c r="L203" s="278">
        <f t="shared" si="18"/>
        <v>0</v>
      </c>
      <c r="M203" s="278"/>
      <c r="N203" s="335"/>
      <c r="O203" s="624"/>
      <c r="P203" s="625"/>
      <c r="Q203" s="587"/>
      <c r="R203" s="276"/>
    </row>
    <row r="204" spans="1:18" ht="12.75">
      <c r="A204" s="300"/>
      <c r="B204" s="299">
        <v>5272</v>
      </c>
      <c r="C204" s="298"/>
      <c r="D204" s="380"/>
      <c r="E204" s="434">
        <v>22</v>
      </c>
      <c r="F204" s="370" t="s">
        <v>454</v>
      </c>
      <c r="G204" s="280"/>
      <c r="H204" s="278"/>
      <c r="I204" s="278"/>
      <c r="J204" s="279"/>
      <c r="K204" s="278"/>
      <c r="L204" s="278">
        <f t="shared" si="18"/>
        <v>0</v>
      </c>
      <c r="M204" s="278"/>
      <c r="N204" s="335"/>
      <c r="O204" s="624"/>
      <c r="P204" s="625"/>
      <c r="Q204" s="587"/>
      <c r="R204" s="276"/>
    </row>
    <row r="205" spans="1:18" ht="12.75">
      <c r="A205" s="300"/>
      <c r="B205" s="299"/>
      <c r="C205" s="298"/>
      <c r="D205" s="380"/>
      <c r="E205" s="434"/>
      <c r="F205" s="372"/>
      <c r="G205" s="280"/>
      <c r="H205" s="278"/>
      <c r="I205" s="278"/>
      <c r="J205" s="279"/>
      <c r="K205" s="278"/>
      <c r="L205" s="278">
        <f t="shared" si="18"/>
        <v>0</v>
      </c>
      <c r="M205" s="278"/>
      <c r="N205" s="335"/>
      <c r="O205" s="624"/>
      <c r="P205" s="625"/>
      <c r="Q205" s="587"/>
      <c r="R205" s="276"/>
    </row>
    <row r="206" spans="1:18" ht="13.5" thickBot="1">
      <c r="A206" s="300"/>
      <c r="B206" s="299">
        <v>5273</v>
      </c>
      <c r="C206" s="298"/>
      <c r="D206" s="380"/>
      <c r="E206" s="434">
        <v>23</v>
      </c>
      <c r="F206" s="370" t="s">
        <v>453</v>
      </c>
      <c r="G206" s="280"/>
      <c r="H206" s="278"/>
      <c r="I206" s="278"/>
      <c r="J206" s="279"/>
      <c r="K206" s="278"/>
      <c r="L206" s="295">
        <f t="shared" si="18"/>
        <v>0</v>
      </c>
      <c r="M206" s="295"/>
      <c r="N206" s="335"/>
      <c r="O206" s="624"/>
      <c r="P206" s="625"/>
      <c r="Q206" s="587"/>
      <c r="R206" s="276"/>
    </row>
    <row r="207" spans="1:18" ht="14.25">
      <c r="A207" s="453"/>
      <c r="B207" s="452"/>
      <c r="C207" s="310"/>
      <c r="D207" s="431"/>
      <c r="E207" s="404">
        <v>30</v>
      </c>
      <c r="F207" s="462" t="s">
        <v>403</v>
      </c>
      <c r="G207" s="308"/>
      <c r="H207" s="306"/>
      <c r="I207" s="306"/>
      <c r="J207" s="307"/>
      <c r="K207" s="306"/>
      <c r="L207" s="278">
        <f t="shared" si="18"/>
        <v>0</v>
      </c>
      <c r="M207" s="278"/>
      <c r="N207" s="373"/>
      <c r="O207" s="645"/>
      <c r="P207" s="646"/>
      <c r="Q207" s="600"/>
      <c r="R207" s="304"/>
    </row>
    <row r="208" spans="1:18" ht="12.75">
      <c r="A208" s="446"/>
      <c r="B208" s="445">
        <v>5178</v>
      </c>
      <c r="C208" s="302"/>
      <c r="D208" s="380"/>
      <c r="E208" s="434">
        <v>31</v>
      </c>
      <c r="F208" s="370" t="s">
        <v>452</v>
      </c>
      <c r="G208" s="280">
        <v>14364</v>
      </c>
      <c r="H208" s="278"/>
      <c r="I208" s="278">
        <v>1150</v>
      </c>
      <c r="J208" s="279">
        <v>10000</v>
      </c>
      <c r="K208" s="278"/>
      <c r="L208" s="278">
        <f t="shared" si="18"/>
        <v>5223.272727272727</v>
      </c>
      <c r="M208" s="278">
        <f>((H208+I208)+K208)*12/33</f>
        <v>418.1818181818182</v>
      </c>
      <c r="N208" s="335">
        <v>20000</v>
      </c>
      <c r="O208" s="624">
        <v>20000</v>
      </c>
      <c r="P208" s="625">
        <v>20000</v>
      </c>
      <c r="Q208" s="587"/>
      <c r="R208" s="276"/>
    </row>
    <row r="209" spans="1:18" ht="12.75">
      <c r="A209" s="446"/>
      <c r="B209" s="445"/>
      <c r="C209" s="302"/>
      <c r="D209" s="380"/>
      <c r="E209" s="434"/>
      <c r="F209" s="372"/>
      <c r="G209" s="280"/>
      <c r="H209" s="278"/>
      <c r="I209" s="278"/>
      <c r="J209" s="279"/>
      <c r="K209" s="278"/>
      <c r="L209" s="278">
        <f t="shared" si="18"/>
        <v>0</v>
      </c>
      <c r="M209" s="278"/>
      <c r="N209" s="335"/>
      <c r="O209" s="624"/>
      <c r="P209" s="625"/>
      <c r="Q209" s="587"/>
      <c r="R209" s="276"/>
    </row>
    <row r="210" spans="1:18" ht="25.5">
      <c r="A210" s="446"/>
      <c r="B210" s="445">
        <v>471</v>
      </c>
      <c r="C210" s="302"/>
      <c r="D210" s="380"/>
      <c r="E210" s="434">
        <v>32</v>
      </c>
      <c r="F210" s="372" t="s">
        <v>451</v>
      </c>
      <c r="G210" s="280"/>
      <c r="H210" s="278"/>
      <c r="I210" s="278"/>
      <c r="J210" s="279"/>
      <c r="K210" s="278"/>
      <c r="L210" s="278">
        <f t="shared" si="18"/>
        <v>0</v>
      </c>
      <c r="M210" s="278"/>
      <c r="N210" s="335"/>
      <c r="O210" s="624"/>
      <c r="P210" s="625"/>
      <c r="Q210" s="587"/>
      <c r="R210" s="276"/>
    </row>
    <row r="211" spans="1:18" ht="12.75">
      <c r="A211" s="461"/>
      <c r="B211" s="460"/>
      <c r="C211" s="459"/>
      <c r="D211" s="438"/>
      <c r="E211" s="437"/>
      <c r="F211" s="372"/>
      <c r="G211" s="280"/>
      <c r="H211" s="278"/>
      <c r="I211" s="278"/>
      <c r="J211" s="279"/>
      <c r="K211" s="278"/>
      <c r="L211" s="278">
        <f t="shared" si="18"/>
        <v>0</v>
      </c>
      <c r="M211" s="278"/>
      <c r="N211" s="335"/>
      <c r="O211" s="624"/>
      <c r="P211" s="625"/>
      <c r="Q211" s="587"/>
      <c r="R211" s="276"/>
    </row>
    <row r="212" spans="1:18" ht="12.75">
      <c r="A212" s="461"/>
      <c r="B212" s="460">
        <v>5179</v>
      </c>
      <c r="C212" s="459"/>
      <c r="D212" s="438"/>
      <c r="E212" s="437">
        <v>33</v>
      </c>
      <c r="F212" s="348" t="s">
        <v>450</v>
      </c>
      <c r="G212" s="280">
        <v>32825</v>
      </c>
      <c r="H212" s="278">
        <v>31187</v>
      </c>
      <c r="I212" s="278">
        <v>33630</v>
      </c>
      <c r="J212" s="279">
        <v>40000</v>
      </c>
      <c r="K212" s="278">
        <v>26958.5</v>
      </c>
      <c r="L212" s="278">
        <f t="shared" si="18"/>
        <v>33080.181818181816</v>
      </c>
      <c r="M212" s="278">
        <f>((H212+I212)+K212)*12/33</f>
        <v>33372.90909090909</v>
      </c>
      <c r="N212" s="335">
        <v>30000</v>
      </c>
      <c r="O212" s="624">
        <v>30000</v>
      </c>
      <c r="P212" s="625">
        <v>35000</v>
      </c>
      <c r="Q212" s="587"/>
      <c r="R212" s="276"/>
    </row>
    <row r="213" spans="1:18" ht="6.75" customHeight="1" thickBot="1">
      <c r="A213" s="461"/>
      <c r="B213" s="460"/>
      <c r="C213" s="459"/>
      <c r="D213" s="438"/>
      <c r="E213" s="437"/>
      <c r="F213" s="348"/>
      <c r="G213" s="280"/>
      <c r="H213" s="278"/>
      <c r="I213" s="278"/>
      <c r="J213" s="279"/>
      <c r="K213" s="278"/>
      <c r="L213" s="278">
        <f t="shared" si="18"/>
        <v>0</v>
      </c>
      <c r="M213" s="278">
        <f>((H213+I213)+K213)*12/33</f>
        <v>0</v>
      </c>
      <c r="N213" s="290"/>
      <c r="O213" s="526"/>
      <c r="P213" s="586"/>
      <c r="Q213" s="585"/>
      <c r="R213" s="314"/>
    </row>
    <row r="214" spans="1:18" ht="13.5" thickBot="1">
      <c r="A214" s="457"/>
      <c r="B214" s="456"/>
      <c r="C214" s="455"/>
      <c r="D214" s="383"/>
      <c r="E214" s="384"/>
      <c r="F214" s="458" t="s">
        <v>449</v>
      </c>
      <c r="G214" s="332">
        <f aca="true" t="shared" si="19" ref="G214:P214">SUM(G196:G213)</f>
        <v>47189</v>
      </c>
      <c r="H214" s="331">
        <f t="shared" si="19"/>
        <v>31187</v>
      </c>
      <c r="I214" s="331">
        <f t="shared" si="19"/>
        <v>1584389.82</v>
      </c>
      <c r="J214" s="329">
        <f t="shared" si="19"/>
        <v>100000</v>
      </c>
      <c r="K214" s="331">
        <f t="shared" si="19"/>
        <v>220986.24</v>
      </c>
      <c r="L214" s="331">
        <f t="shared" si="19"/>
        <v>108858.99636363634</v>
      </c>
      <c r="M214" s="331">
        <f t="shared" si="19"/>
        <v>667841.1127272726</v>
      </c>
      <c r="N214" s="331">
        <f t="shared" si="19"/>
        <v>1050000</v>
      </c>
      <c r="O214" s="630">
        <f t="shared" si="19"/>
        <v>1050000</v>
      </c>
      <c r="P214" s="631">
        <f t="shared" si="19"/>
        <v>1055000</v>
      </c>
      <c r="Q214" s="590"/>
      <c r="R214" s="291"/>
    </row>
    <row r="215" spans="1:18" ht="22.5" customHeight="1" thickBot="1">
      <c r="A215" s="457"/>
      <c r="B215" s="456"/>
      <c r="C215" s="455"/>
      <c r="D215" s="383"/>
      <c r="E215" s="384"/>
      <c r="F215" s="454" t="s">
        <v>448</v>
      </c>
      <c r="G215" s="328">
        <f aca="true" t="shared" si="20" ref="G215:P215">G214+G195</f>
        <v>110387381.60000001</v>
      </c>
      <c r="H215" s="329">
        <f t="shared" si="20"/>
        <v>119549366.00999999</v>
      </c>
      <c r="I215" s="329">
        <f t="shared" si="20"/>
        <v>132055604.93</v>
      </c>
      <c r="J215" s="329">
        <f t="shared" si="20"/>
        <v>137760000</v>
      </c>
      <c r="K215" s="329">
        <f t="shared" si="20"/>
        <v>91143809.39</v>
      </c>
      <c r="L215" s="329">
        <f t="shared" si="20"/>
        <v>116756566.18181817</v>
      </c>
      <c r="M215" s="329">
        <f t="shared" si="20"/>
        <v>124635920.11999999</v>
      </c>
      <c r="N215" s="329">
        <f t="shared" si="20"/>
        <v>130310000</v>
      </c>
      <c r="O215" s="636">
        <f t="shared" si="20"/>
        <v>130310000</v>
      </c>
      <c r="P215" s="637">
        <f t="shared" si="20"/>
        <v>135515000</v>
      </c>
      <c r="Q215" s="594"/>
      <c r="R215" s="328"/>
    </row>
    <row r="216" spans="1:18" ht="12.75">
      <c r="A216" s="453"/>
      <c r="B216" s="452"/>
      <c r="C216" s="310"/>
      <c r="D216" s="431"/>
      <c r="E216" s="404"/>
      <c r="F216" s="451"/>
      <c r="G216" s="308"/>
      <c r="H216" s="306"/>
      <c r="I216" s="306"/>
      <c r="J216" s="307"/>
      <c r="K216" s="306"/>
      <c r="L216" s="306">
        <f>((G216+H216)+K216)*12/33</f>
        <v>0</v>
      </c>
      <c r="M216" s="306"/>
      <c r="N216" s="305"/>
      <c r="O216" s="632"/>
      <c r="P216" s="633"/>
      <c r="Q216" s="591"/>
      <c r="R216" s="304"/>
    </row>
    <row r="217" spans="1:18" ht="15.75">
      <c r="A217" s="446"/>
      <c r="B217" s="445"/>
      <c r="C217" s="302">
        <v>40</v>
      </c>
      <c r="D217" s="380"/>
      <c r="E217" s="389"/>
      <c r="F217" s="324" t="s">
        <v>447</v>
      </c>
      <c r="G217" s="280"/>
      <c r="H217" s="278"/>
      <c r="I217" s="278"/>
      <c r="J217" s="279"/>
      <c r="K217" s="278"/>
      <c r="L217" s="278">
        <f>((G217+H217)+K217)*12/33</f>
        <v>0</v>
      </c>
      <c r="M217" s="278"/>
      <c r="N217" s="290"/>
      <c r="O217" s="526"/>
      <c r="P217" s="586"/>
      <c r="Q217" s="585"/>
      <c r="R217" s="276"/>
    </row>
    <row r="218" spans="1:18" ht="15.75">
      <c r="A218" s="446"/>
      <c r="B218" s="445"/>
      <c r="C218" s="302"/>
      <c r="D218" s="380"/>
      <c r="E218" s="389"/>
      <c r="F218" s="324"/>
      <c r="G218" s="280"/>
      <c r="H218" s="278"/>
      <c r="I218" s="278"/>
      <c r="J218" s="279"/>
      <c r="K218" s="278"/>
      <c r="L218" s="278"/>
      <c r="M218" s="278"/>
      <c r="N218" s="290"/>
      <c r="O218" s="526"/>
      <c r="P218" s="586"/>
      <c r="Q218" s="585"/>
      <c r="R218" s="276"/>
    </row>
    <row r="219" spans="1:18" ht="15">
      <c r="A219" s="446"/>
      <c r="B219" s="445"/>
      <c r="C219" s="297"/>
      <c r="D219" s="380">
        <v>10</v>
      </c>
      <c r="E219" s="389"/>
      <c r="F219" s="364" t="s">
        <v>446</v>
      </c>
      <c r="G219" s="280"/>
      <c r="H219" s="278"/>
      <c r="I219" s="278"/>
      <c r="J219" s="279"/>
      <c r="K219" s="278"/>
      <c r="L219" s="278">
        <f aca="true" t="shared" si="21" ref="L219:L231">((G219+H219)+K219)*12/33</f>
        <v>0</v>
      </c>
      <c r="M219" s="278"/>
      <c r="N219" s="290"/>
      <c r="O219" s="526"/>
      <c r="P219" s="586"/>
      <c r="Q219" s="585"/>
      <c r="R219" s="276"/>
    </row>
    <row r="220" spans="1:18" ht="12.75">
      <c r="A220" s="446"/>
      <c r="B220" s="445"/>
      <c r="C220" s="297"/>
      <c r="D220" s="380"/>
      <c r="E220" s="389"/>
      <c r="F220" s="67"/>
      <c r="G220" s="280"/>
      <c r="H220" s="278"/>
      <c r="I220" s="278"/>
      <c r="J220" s="279"/>
      <c r="K220" s="278"/>
      <c r="L220" s="278">
        <f t="shared" si="21"/>
        <v>0</v>
      </c>
      <c r="M220" s="278"/>
      <c r="N220" s="290"/>
      <c r="O220" s="526"/>
      <c r="P220" s="586"/>
      <c r="Q220" s="585"/>
      <c r="R220" s="276"/>
    </row>
    <row r="221" spans="1:18" ht="14.25">
      <c r="A221" s="446"/>
      <c r="B221" s="445"/>
      <c r="C221" s="297"/>
      <c r="D221" s="380"/>
      <c r="E221" s="389">
        <v>10</v>
      </c>
      <c r="F221" s="296" t="s">
        <v>384</v>
      </c>
      <c r="G221" s="280"/>
      <c r="H221" s="278"/>
      <c r="I221" s="278"/>
      <c r="J221" s="279"/>
      <c r="K221" s="278"/>
      <c r="L221" s="278">
        <f t="shared" si="21"/>
        <v>0</v>
      </c>
      <c r="M221" s="278"/>
      <c r="N221" s="290"/>
      <c r="O221" s="526"/>
      <c r="P221" s="586"/>
      <c r="Q221" s="585"/>
      <c r="R221" s="276"/>
    </row>
    <row r="222" spans="1:18" ht="12.75">
      <c r="A222" s="446"/>
      <c r="B222" s="445"/>
      <c r="C222" s="297"/>
      <c r="D222" s="380"/>
      <c r="E222" s="389"/>
      <c r="F222" s="67"/>
      <c r="G222" s="280"/>
      <c r="H222" s="278"/>
      <c r="I222" s="278"/>
      <c r="J222" s="279"/>
      <c r="K222" s="278"/>
      <c r="L222" s="278">
        <f t="shared" si="21"/>
        <v>0</v>
      </c>
      <c r="M222" s="278"/>
      <c r="N222" s="290"/>
      <c r="O222" s="526"/>
      <c r="P222" s="586"/>
      <c r="Q222" s="585"/>
      <c r="R222" s="276"/>
    </row>
    <row r="223" spans="1:18" ht="12.75">
      <c r="A223" s="446"/>
      <c r="B223" s="445">
        <v>4316</v>
      </c>
      <c r="C223" s="297"/>
      <c r="D223" s="380"/>
      <c r="E223" s="434">
        <v>11</v>
      </c>
      <c r="F223" s="370" t="s">
        <v>445</v>
      </c>
      <c r="G223" s="280">
        <v>1223647.6</v>
      </c>
      <c r="H223" s="278">
        <v>1302571.18</v>
      </c>
      <c r="I223" s="278">
        <v>1976945.92</v>
      </c>
      <c r="J223" s="279">
        <v>2060640</v>
      </c>
      <c r="K223" s="278">
        <v>1170006.72</v>
      </c>
      <c r="L223" s="278">
        <f t="shared" si="21"/>
        <v>1344082</v>
      </c>
      <c r="M223" s="278">
        <f>((H223+I223)+K223)*12/33</f>
        <v>1618008.6618181814</v>
      </c>
      <c r="N223" s="378">
        <v>2300000</v>
      </c>
      <c r="O223" s="649">
        <v>2300000</v>
      </c>
      <c r="P223" s="650">
        <v>2300000</v>
      </c>
      <c r="Q223" s="602"/>
      <c r="R223" s="276"/>
    </row>
    <row r="224" spans="1:18" ht="12.75">
      <c r="A224" s="446"/>
      <c r="B224" s="445"/>
      <c r="C224" s="297"/>
      <c r="D224" s="380"/>
      <c r="E224" s="434"/>
      <c r="F224" s="372"/>
      <c r="G224" s="280"/>
      <c r="H224" s="278"/>
      <c r="I224" s="278"/>
      <c r="J224" s="279"/>
      <c r="K224" s="278"/>
      <c r="L224" s="278">
        <f t="shared" si="21"/>
        <v>0</v>
      </c>
      <c r="M224" s="278"/>
      <c r="N224" s="378"/>
      <c r="O224" s="649"/>
      <c r="P224" s="650"/>
      <c r="Q224" s="602"/>
      <c r="R224" s="276"/>
    </row>
    <row r="225" spans="1:18" ht="12.75">
      <c r="A225" s="446"/>
      <c r="B225" s="445"/>
      <c r="C225" s="297"/>
      <c r="D225" s="380"/>
      <c r="E225" s="434"/>
      <c r="F225" s="370" t="s">
        <v>444</v>
      </c>
      <c r="G225" s="280"/>
      <c r="H225" s="278"/>
      <c r="I225" s="278"/>
      <c r="J225" s="279"/>
      <c r="K225" s="278"/>
      <c r="L225" s="278">
        <f t="shared" si="21"/>
        <v>0</v>
      </c>
      <c r="M225" s="278"/>
      <c r="N225" s="378"/>
      <c r="O225" s="649"/>
      <c r="P225" s="650"/>
      <c r="Q225" s="602"/>
      <c r="R225" s="276"/>
    </row>
    <row r="226" spans="1:18" ht="16.5" customHeight="1">
      <c r="A226" s="446"/>
      <c r="B226" s="445">
        <v>4315</v>
      </c>
      <c r="C226" s="297"/>
      <c r="D226" s="380"/>
      <c r="E226" s="434">
        <v>12</v>
      </c>
      <c r="F226" s="370" t="s">
        <v>443</v>
      </c>
      <c r="G226" s="280">
        <v>2105</v>
      </c>
      <c r="H226" s="278"/>
      <c r="I226" s="278">
        <v>450</v>
      </c>
      <c r="J226" s="279">
        <v>20000</v>
      </c>
      <c r="K226" s="278"/>
      <c r="L226" s="278">
        <f t="shared" si="21"/>
        <v>765.4545454545455</v>
      </c>
      <c r="M226" s="278">
        <f>((H226+I226)+K226)*12/33</f>
        <v>163.63636363636363</v>
      </c>
      <c r="N226" s="378">
        <v>100</v>
      </c>
      <c r="O226" s="649">
        <v>100</v>
      </c>
      <c r="P226" s="650">
        <v>100</v>
      </c>
      <c r="Q226" s="602"/>
      <c r="R226" s="276"/>
    </row>
    <row r="227" spans="1:18" ht="12.75">
      <c r="A227" s="446"/>
      <c r="B227" s="450"/>
      <c r="C227" s="302"/>
      <c r="D227" s="449"/>
      <c r="E227" s="448"/>
      <c r="F227" s="67"/>
      <c r="G227" s="280"/>
      <c r="H227" s="278"/>
      <c r="I227" s="278"/>
      <c r="J227" s="279"/>
      <c r="K227" s="278"/>
      <c r="L227" s="278">
        <f t="shared" si="21"/>
        <v>0</v>
      </c>
      <c r="M227" s="278"/>
      <c r="N227" s="378"/>
      <c r="O227" s="649"/>
      <c r="P227" s="650"/>
      <c r="Q227" s="602"/>
      <c r="R227" s="276"/>
    </row>
    <row r="228" spans="1:18" ht="36" customHeight="1">
      <c r="A228" s="446"/>
      <c r="B228" s="445">
        <v>4314</v>
      </c>
      <c r="C228" s="297"/>
      <c r="D228" s="380"/>
      <c r="E228" s="434">
        <v>13</v>
      </c>
      <c r="F228" s="372" t="s">
        <v>442</v>
      </c>
      <c r="G228" s="280"/>
      <c r="H228" s="278"/>
      <c r="I228" s="278"/>
      <c r="J228" s="279"/>
      <c r="K228" s="278"/>
      <c r="L228" s="278">
        <f t="shared" si="21"/>
        <v>0</v>
      </c>
      <c r="M228" s="278"/>
      <c r="N228" s="378"/>
      <c r="O228" s="649"/>
      <c r="P228" s="650"/>
      <c r="Q228" s="602"/>
      <c r="R228" s="276"/>
    </row>
    <row r="229" spans="1:18" ht="12.75">
      <c r="A229" s="446"/>
      <c r="B229" s="445"/>
      <c r="C229" s="297"/>
      <c r="D229" s="380"/>
      <c r="E229" s="434"/>
      <c r="F229" s="372"/>
      <c r="G229" s="280"/>
      <c r="H229" s="278"/>
      <c r="I229" s="278"/>
      <c r="J229" s="279"/>
      <c r="K229" s="278"/>
      <c r="L229" s="278">
        <f t="shared" si="21"/>
        <v>0</v>
      </c>
      <c r="M229" s="278"/>
      <c r="N229" s="378"/>
      <c r="O229" s="649"/>
      <c r="P229" s="650"/>
      <c r="Q229" s="602"/>
      <c r="R229" s="276"/>
    </row>
    <row r="230" spans="1:18" ht="12.75">
      <c r="A230" s="446"/>
      <c r="B230" s="445">
        <v>4317</v>
      </c>
      <c r="C230" s="297"/>
      <c r="D230" s="380"/>
      <c r="E230" s="434">
        <v>14</v>
      </c>
      <c r="F230" s="370" t="s">
        <v>441</v>
      </c>
      <c r="G230" s="280"/>
      <c r="H230" s="278"/>
      <c r="I230" s="278"/>
      <c r="J230" s="279"/>
      <c r="K230" s="278">
        <v>78611.68</v>
      </c>
      <c r="L230" s="278">
        <f t="shared" si="21"/>
        <v>28586.065454545453</v>
      </c>
      <c r="M230" s="278">
        <f>((H230+I230)+K230)*12/33</f>
        <v>28586.065454545453</v>
      </c>
      <c r="N230" s="378"/>
      <c r="O230" s="649"/>
      <c r="P230" s="650"/>
      <c r="Q230" s="602"/>
      <c r="R230" s="276"/>
    </row>
    <row r="231" spans="1:18" ht="12.75">
      <c r="A231" s="446"/>
      <c r="B231" s="445"/>
      <c r="C231" s="297"/>
      <c r="D231" s="380"/>
      <c r="E231" s="434"/>
      <c r="F231" s="372"/>
      <c r="G231" s="280"/>
      <c r="H231" s="278"/>
      <c r="I231" s="278"/>
      <c r="J231" s="279"/>
      <c r="K231" s="278"/>
      <c r="L231" s="278">
        <f t="shared" si="21"/>
        <v>0</v>
      </c>
      <c r="M231" s="278"/>
      <c r="N231" s="378"/>
      <c r="O231" s="649"/>
      <c r="P231" s="650"/>
      <c r="Q231" s="602"/>
      <c r="R231" s="276"/>
    </row>
    <row r="232" spans="1:18" ht="12.75">
      <c r="A232" s="446"/>
      <c r="B232" s="445"/>
      <c r="C232" s="297"/>
      <c r="D232" s="380"/>
      <c r="E232" s="434"/>
      <c r="F232" s="372"/>
      <c r="G232" s="280"/>
      <c r="H232" s="278"/>
      <c r="I232" s="278"/>
      <c r="J232" s="279"/>
      <c r="K232" s="278"/>
      <c r="L232" s="278"/>
      <c r="M232" s="278"/>
      <c r="N232" s="378"/>
      <c r="O232" s="649"/>
      <c r="P232" s="650"/>
      <c r="Q232" s="602"/>
      <c r="R232" s="276"/>
    </row>
    <row r="233" spans="1:18" ht="12.75">
      <c r="A233" s="446"/>
      <c r="B233" s="445">
        <v>4321</v>
      </c>
      <c r="C233" s="297"/>
      <c r="D233" s="380"/>
      <c r="E233" s="434">
        <v>15</v>
      </c>
      <c r="F233" s="370" t="s">
        <v>440</v>
      </c>
      <c r="G233" s="280"/>
      <c r="H233" s="278"/>
      <c r="I233" s="278">
        <v>142.5</v>
      </c>
      <c r="J233" s="279"/>
      <c r="K233" s="278">
        <v>264271.8</v>
      </c>
      <c r="L233" s="278">
        <f aca="true" t="shared" si="22" ref="L233:L241">((G233+H233)+K233)*12/33</f>
        <v>96098.83636363635</v>
      </c>
      <c r="M233" s="278">
        <f>((H233+I233)+K233)*12/33</f>
        <v>96150.65454545454</v>
      </c>
      <c r="N233" s="378"/>
      <c r="O233" s="649"/>
      <c r="P233" s="650">
        <v>300000</v>
      </c>
      <c r="Q233" s="602"/>
      <c r="R233" s="276"/>
    </row>
    <row r="234" spans="1:18" ht="15">
      <c r="A234" s="446"/>
      <c r="B234" s="445"/>
      <c r="C234" s="297"/>
      <c r="D234" s="380"/>
      <c r="E234" s="434"/>
      <c r="F234" s="436"/>
      <c r="G234" s="280"/>
      <c r="H234" s="278"/>
      <c r="I234" s="278"/>
      <c r="J234" s="279"/>
      <c r="K234" s="278"/>
      <c r="L234" s="278">
        <f t="shared" si="22"/>
        <v>0</v>
      </c>
      <c r="M234" s="278"/>
      <c r="N234" s="378"/>
      <c r="O234" s="649"/>
      <c r="P234" s="650"/>
      <c r="Q234" s="602"/>
      <c r="R234" s="276"/>
    </row>
    <row r="235" spans="1:18" ht="27" customHeight="1">
      <c r="A235" s="446"/>
      <c r="B235" s="445">
        <v>407</v>
      </c>
      <c r="C235" s="297"/>
      <c r="D235" s="380"/>
      <c r="E235" s="434">
        <v>16</v>
      </c>
      <c r="F235" s="447" t="s">
        <v>439</v>
      </c>
      <c r="G235" s="280">
        <v>3685282.48</v>
      </c>
      <c r="H235" s="278">
        <v>458545.58</v>
      </c>
      <c r="I235" s="278">
        <v>2833361.39</v>
      </c>
      <c r="J235" s="279">
        <v>1500000</v>
      </c>
      <c r="K235" s="278">
        <v>252808.33</v>
      </c>
      <c r="L235" s="278">
        <f t="shared" si="22"/>
        <v>1598776.869090909</v>
      </c>
      <c r="M235" s="278">
        <f>((H235+I235)+K235)*12/33</f>
        <v>1288987.3818181818</v>
      </c>
      <c r="N235" s="378">
        <v>700000</v>
      </c>
      <c r="O235" s="649">
        <v>700000</v>
      </c>
      <c r="P235" s="650">
        <v>400000</v>
      </c>
      <c r="Q235" s="602"/>
      <c r="R235" s="276"/>
    </row>
    <row r="236" spans="1:18" ht="12.75">
      <c r="A236" s="446"/>
      <c r="B236" s="445"/>
      <c r="C236" s="297"/>
      <c r="D236" s="380"/>
      <c r="E236" s="434"/>
      <c r="F236" s="372"/>
      <c r="G236" s="280"/>
      <c r="H236" s="278"/>
      <c r="I236" s="278"/>
      <c r="J236" s="279"/>
      <c r="K236" s="278"/>
      <c r="L236" s="278">
        <f t="shared" si="22"/>
        <v>0</v>
      </c>
      <c r="M236" s="278"/>
      <c r="N236" s="378"/>
      <c r="O236" s="649"/>
      <c r="P236" s="650"/>
      <c r="Q236" s="602"/>
      <c r="R236" s="276"/>
    </row>
    <row r="237" spans="1:18" ht="12.75">
      <c r="A237" s="446"/>
      <c r="B237" s="445">
        <v>409</v>
      </c>
      <c r="C237" s="297"/>
      <c r="D237" s="380"/>
      <c r="E237" s="434">
        <v>17</v>
      </c>
      <c r="F237" s="370" t="s">
        <v>438</v>
      </c>
      <c r="G237" s="280"/>
      <c r="H237" s="278"/>
      <c r="I237" s="278"/>
      <c r="J237" s="279"/>
      <c r="K237" s="278"/>
      <c r="L237" s="278">
        <f t="shared" si="22"/>
        <v>0</v>
      </c>
      <c r="M237" s="278"/>
      <c r="N237" s="378"/>
      <c r="O237" s="649"/>
      <c r="P237" s="650"/>
      <c r="Q237" s="602"/>
      <c r="R237" s="276"/>
    </row>
    <row r="238" spans="1:18" ht="12.75">
      <c r="A238" s="446"/>
      <c r="B238" s="445"/>
      <c r="C238" s="297"/>
      <c r="D238" s="380"/>
      <c r="E238" s="434"/>
      <c r="F238" s="18"/>
      <c r="G238" s="280"/>
      <c r="H238" s="278"/>
      <c r="I238" s="278"/>
      <c r="J238" s="279"/>
      <c r="K238" s="278"/>
      <c r="L238" s="278">
        <f t="shared" si="22"/>
        <v>0</v>
      </c>
      <c r="M238" s="278"/>
      <c r="N238" s="378"/>
      <c r="O238" s="649"/>
      <c r="P238" s="650"/>
      <c r="Q238" s="602"/>
      <c r="R238" s="276"/>
    </row>
    <row r="239" spans="1:18" ht="12.75">
      <c r="A239" s="446"/>
      <c r="B239" s="445">
        <v>4322</v>
      </c>
      <c r="C239" s="297"/>
      <c r="D239" s="380"/>
      <c r="E239" s="434">
        <v>18</v>
      </c>
      <c r="F239" s="370" t="s">
        <v>437</v>
      </c>
      <c r="G239" s="280">
        <v>1465489.6</v>
      </c>
      <c r="H239" s="278">
        <v>1393158.6</v>
      </c>
      <c r="I239" s="278">
        <v>1338541.6</v>
      </c>
      <c r="J239" s="279">
        <v>1500000</v>
      </c>
      <c r="K239" s="278">
        <v>1129901.2</v>
      </c>
      <c r="L239" s="278">
        <f t="shared" si="22"/>
        <v>1450381.6</v>
      </c>
      <c r="M239" s="278">
        <f>((H239+I239)+K239)*12/33</f>
        <v>1404218.6909090912</v>
      </c>
      <c r="N239" s="378">
        <v>1500000</v>
      </c>
      <c r="O239" s="649">
        <v>1500000</v>
      </c>
      <c r="P239" s="650">
        <v>1500000</v>
      </c>
      <c r="Q239" s="602"/>
      <c r="R239" s="276"/>
    </row>
    <row r="240" spans="1:18" ht="12.75">
      <c r="A240" s="446"/>
      <c r="B240" s="445"/>
      <c r="C240" s="297"/>
      <c r="D240" s="380"/>
      <c r="E240" s="434"/>
      <c r="F240" s="372"/>
      <c r="G240" s="280"/>
      <c r="H240" s="278"/>
      <c r="I240" s="278"/>
      <c r="J240" s="279"/>
      <c r="K240" s="278"/>
      <c r="L240" s="278">
        <f t="shared" si="22"/>
        <v>0</v>
      </c>
      <c r="M240" s="278"/>
      <c r="N240" s="378"/>
      <c r="O240" s="649"/>
      <c r="P240" s="650"/>
      <c r="Q240" s="602"/>
      <c r="R240" s="276"/>
    </row>
    <row r="241" spans="1:18" ht="12.75">
      <c r="A241" s="446"/>
      <c r="B241" s="445">
        <v>4324</v>
      </c>
      <c r="C241" s="297"/>
      <c r="D241" s="380"/>
      <c r="E241" s="434">
        <v>19</v>
      </c>
      <c r="F241" s="370" t="s">
        <v>436</v>
      </c>
      <c r="G241" s="280"/>
      <c r="H241" s="278"/>
      <c r="I241" s="278"/>
      <c r="J241" s="279"/>
      <c r="K241" s="278"/>
      <c r="L241" s="278">
        <f t="shared" si="22"/>
        <v>0</v>
      </c>
      <c r="M241" s="278"/>
      <c r="N241" s="378"/>
      <c r="O241" s="649"/>
      <c r="P241" s="650"/>
      <c r="Q241" s="602"/>
      <c r="R241" s="276"/>
    </row>
    <row r="242" spans="1:18" ht="12.75">
      <c r="A242" s="446"/>
      <c r="B242" s="445"/>
      <c r="C242" s="297"/>
      <c r="D242" s="380"/>
      <c r="E242" s="434"/>
      <c r="F242" s="370"/>
      <c r="G242" s="280"/>
      <c r="H242" s="278"/>
      <c r="I242" s="278"/>
      <c r="J242" s="279"/>
      <c r="K242" s="278"/>
      <c r="L242" s="278"/>
      <c r="M242" s="278"/>
      <c r="N242" s="378"/>
      <c r="O242" s="649"/>
      <c r="P242" s="650"/>
      <c r="Q242" s="602"/>
      <c r="R242" s="276"/>
    </row>
    <row r="243" spans="1:18" ht="12.75">
      <c r="A243" s="446"/>
      <c r="B243" s="445"/>
      <c r="C243" s="297"/>
      <c r="D243" s="380"/>
      <c r="E243" s="434"/>
      <c r="F243" s="370"/>
      <c r="G243" s="280"/>
      <c r="H243" s="278"/>
      <c r="I243" s="278"/>
      <c r="J243" s="279"/>
      <c r="K243" s="278"/>
      <c r="L243" s="278"/>
      <c r="M243" s="278"/>
      <c r="N243" s="378"/>
      <c r="O243" s="649"/>
      <c r="P243" s="650"/>
      <c r="Q243" s="602"/>
      <c r="R243" s="276"/>
    </row>
    <row r="244" spans="1:18" ht="12.75">
      <c r="A244" s="446"/>
      <c r="B244" s="445">
        <v>4328</v>
      </c>
      <c r="C244" s="297"/>
      <c r="D244" s="380"/>
      <c r="E244" s="434">
        <v>20</v>
      </c>
      <c r="F244" s="370" t="s">
        <v>435</v>
      </c>
      <c r="G244" s="280"/>
      <c r="H244" s="278"/>
      <c r="I244" s="278"/>
      <c r="J244" s="279"/>
      <c r="K244" s="278"/>
      <c r="L244" s="278">
        <f>((G244+H244)+K244)*12/33</f>
        <v>0</v>
      </c>
      <c r="M244" s="278"/>
      <c r="N244" s="378"/>
      <c r="O244" s="649"/>
      <c r="P244" s="650"/>
      <c r="Q244" s="602"/>
      <c r="R244" s="276"/>
    </row>
    <row r="245" spans="1:18" ht="19.5" customHeight="1">
      <c r="A245" s="446"/>
      <c r="B245" s="445"/>
      <c r="C245" s="297"/>
      <c r="D245" s="380"/>
      <c r="E245" s="434"/>
      <c r="F245" s="370"/>
      <c r="G245" s="280"/>
      <c r="H245" s="278"/>
      <c r="I245" s="278"/>
      <c r="J245" s="279"/>
      <c r="K245" s="278"/>
      <c r="L245" s="278">
        <f>((G245+H245)+K245)*12/33</f>
        <v>0</v>
      </c>
      <c r="M245" s="278"/>
      <c r="N245" s="378"/>
      <c r="O245" s="649"/>
      <c r="P245" s="650"/>
      <c r="Q245" s="602"/>
      <c r="R245" s="276"/>
    </row>
    <row r="246" spans="1:18" ht="12.75">
      <c r="A246" s="446"/>
      <c r="B246" s="445">
        <v>408</v>
      </c>
      <c r="C246" s="297"/>
      <c r="D246" s="380"/>
      <c r="E246" s="434">
        <v>21</v>
      </c>
      <c r="F246" s="370" t="s">
        <v>434</v>
      </c>
      <c r="G246" s="280"/>
      <c r="H246" s="278"/>
      <c r="I246" s="278"/>
      <c r="J246" s="279"/>
      <c r="K246" s="278"/>
      <c r="L246" s="278">
        <f>((G246+H246)+K246)*12/33</f>
        <v>0</v>
      </c>
      <c r="M246" s="278"/>
      <c r="N246" s="378"/>
      <c r="O246" s="649"/>
      <c r="P246" s="650"/>
      <c r="Q246" s="602"/>
      <c r="R246" s="276"/>
    </row>
    <row r="247" spans="1:18" ht="42" customHeight="1" thickBot="1">
      <c r="A247" s="444"/>
      <c r="B247" s="443"/>
      <c r="C247" s="319"/>
      <c r="D247" s="426"/>
      <c r="E247" s="433"/>
      <c r="F247" s="442"/>
      <c r="G247" s="317"/>
      <c r="H247" s="295"/>
      <c r="I247" s="295"/>
      <c r="J247" s="316"/>
      <c r="K247" s="295"/>
      <c r="L247" s="295">
        <f>((G247+H247)+K247)*12/33</f>
        <v>0</v>
      </c>
      <c r="M247" s="295"/>
      <c r="N247" s="408"/>
      <c r="O247" s="651"/>
      <c r="P247" s="652"/>
      <c r="Q247" s="603"/>
      <c r="R247" s="314"/>
    </row>
    <row r="248" spans="1:18" ht="12.75">
      <c r="A248" s="407"/>
      <c r="B248" s="432">
        <v>4327</v>
      </c>
      <c r="C248" s="431"/>
      <c r="D248" s="405"/>
      <c r="E248" s="441">
        <v>22</v>
      </c>
      <c r="F248" s="440" t="s">
        <v>433</v>
      </c>
      <c r="G248" s="308"/>
      <c r="H248" s="306"/>
      <c r="I248" s="306"/>
      <c r="J248" s="307"/>
      <c r="K248" s="430"/>
      <c r="L248" s="306">
        <f>((G248+H248)+K248)*12/33</f>
        <v>0</v>
      </c>
      <c r="M248" s="306"/>
      <c r="N248" s="401"/>
      <c r="O248" s="653"/>
      <c r="P248" s="654"/>
      <c r="Q248" s="604"/>
      <c r="R248" s="304"/>
    </row>
    <row r="249" spans="1:18" ht="12.75">
      <c r="A249" s="392"/>
      <c r="B249" s="429"/>
      <c r="C249" s="380"/>
      <c r="D249" s="390"/>
      <c r="E249" s="434"/>
      <c r="F249" s="372"/>
      <c r="G249" s="280"/>
      <c r="H249" s="278"/>
      <c r="I249" s="278"/>
      <c r="J249" s="279"/>
      <c r="K249" s="428"/>
      <c r="L249" s="278"/>
      <c r="M249" s="278"/>
      <c r="N249" s="378"/>
      <c r="O249" s="649"/>
      <c r="P249" s="650"/>
      <c r="Q249" s="602"/>
      <c r="R249" s="276"/>
    </row>
    <row r="250" spans="1:18" ht="12.75">
      <c r="A250" s="398"/>
      <c r="B250" s="439"/>
      <c r="C250" s="438"/>
      <c r="D250" s="396"/>
      <c r="E250" s="437">
        <v>23</v>
      </c>
      <c r="F250" s="372" t="s">
        <v>432</v>
      </c>
      <c r="G250" s="280"/>
      <c r="H250" s="278"/>
      <c r="I250" s="278"/>
      <c r="J250" s="279"/>
      <c r="K250" s="428">
        <v>2305.22</v>
      </c>
      <c r="L250" s="278">
        <f>((G250+H250)+K250)*12/33</f>
        <v>838.2618181818182</v>
      </c>
      <c r="M250" s="278">
        <f>((H250+I250)+K250)*12/33</f>
        <v>838.2618181818182</v>
      </c>
      <c r="N250" s="378"/>
      <c r="O250" s="649"/>
      <c r="P250" s="650">
        <v>3000</v>
      </c>
      <c r="Q250" s="602"/>
      <c r="R250" s="276"/>
    </row>
    <row r="251" spans="1:18" ht="12.75">
      <c r="A251" s="398"/>
      <c r="B251" s="439"/>
      <c r="C251" s="438"/>
      <c r="D251" s="396"/>
      <c r="E251" s="437"/>
      <c r="F251" s="372"/>
      <c r="G251" s="280"/>
      <c r="H251" s="278"/>
      <c r="I251" s="278"/>
      <c r="J251" s="279"/>
      <c r="K251" s="428"/>
      <c r="L251" s="278"/>
      <c r="M251" s="278"/>
      <c r="N251" s="378"/>
      <c r="O251" s="649"/>
      <c r="P251" s="650"/>
      <c r="Q251" s="602"/>
      <c r="R251" s="276"/>
    </row>
    <row r="252" spans="1:18" ht="12.75">
      <c r="A252" s="398"/>
      <c r="B252" s="439">
        <v>4316</v>
      </c>
      <c r="C252" s="438"/>
      <c r="D252" s="396"/>
      <c r="E252" s="437">
        <v>24</v>
      </c>
      <c r="F252" s="348" t="s">
        <v>431</v>
      </c>
      <c r="G252" s="280"/>
      <c r="H252" s="278"/>
      <c r="I252" s="278"/>
      <c r="J252" s="279"/>
      <c r="K252" s="428"/>
      <c r="L252" s="278">
        <f>((G252+H252)+K252)*12/33</f>
        <v>0</v>
      </c>
      <c r="M252" s="278"/>
      <c r="N252" s="378"/>
      <c r="O252" s="649"/>
      <c r="P252" s="650"/>
      <c r="Q252" s="602"/>
      <c r="R252" s="276"/>
    </row>
    <row r="253" spans="1:18" ht="12.75">
      <c r="A253" s="398"/>
      <c r="B253" s="439"/>
      <c r="C253" s="438"/>
      <c r="D253" s="396"/>
      <c r="E253" s="437"/>
      <c r="F253" s="348"/>
      <c r="G253" s="280"/>
      <c r="H253" s="278"/>
      <c r="I253" s="278"/>
      <c r="J253" s="279"/>
      <c r="K253" s="428"/>
      <c r="L253" s="278"/>
      <c r="M253" s="278"/>
      <c r="N253" s="378"/>
      <c r="O253" s="649"/>
      <c r="P253" s="650"/>
      <c r="Q253" s="602"/>
      <c r="R253" s="276"/>
    </row>
    <row r="254" spans="1:18" ht="15">
      <c r="A254" s="392"/>
      <c r="B254" s="429"/>
      <c r="C254" s="380"/>
      <c r="D254" s="390"/>
      <c r="E254" s="434">
        <v>25</v>
      </c>
      <c r="F254" s="436" t="s">
        <v>430</v>
      </c>
      <c r="G254" s="280">
        <v>24973713.84</v>
      </c>
      <c r="H254" s="278">
        <v>26491026.66</v>
      </c>
      <c r="I254" s="278">
        <v>36050549.77</v>
      </c>
      <c r="J254" s="279">
        <v>28000000</v>
      </c>
      <c r="K254" s="428">
        <v>27566845.58</v>
      </c>
      <c r="L254" s="278">
        <f>((G254+H254)+K254)*12/33</f>
        <v>28738758.574545454</v>
      </c>
      <c r="M254" s="278">
        <f>((H254+I254)+K254)*12/33</f>
        <v>32766698.912727278</v>
      </c>
      <c r="N254" s="378">
        <v>28000000</v>
      </c>
      <c r="O254" s="649">
        <v>28000000</v>
      </c>
      <c r="P254" s="650">
        <v>33000000</v>
      </c>
      <c r="Q254" s="602"/>
      <c r="R254" s="276"/>
    </row>
    <row r="255" spans="1:18" ht="15">
      <c r="A255" s="392"/>
      <c r="B255" s="429"/>
      <c r="C255" s="380"/>
      <c r="D255" s="390"/>
      <c r="E255" s="434"/>
      <c r="F255" s="436"/>
      <c r="G255" s="280"/>
      <c r="H255" s="278"/>
      <c r="I255" s="278"/>
      <c r="J255" s="279"/>
      <c r="K255" s="428"/>
      <c r="L255" s="278"/>
      <c r="M255" s="278"/>
      <c r="N255" s="378"/>
      <c r="O255" s="649"/>
      <c r="P255" s="650"/>
      <c r="Q255" s="602"/>
      <c r="R255" s="276"/>
    </row>
    <row r="256" spans="1:18" ht="12.75">
      <c r="A256" s="392"/>
      <c r="B256" s="429"/>
      <c r="C256" s="380"/>
      <c r="D256" s="390"/>
      <c r="E256" s="434">
        <v>26</v>
      </c>
      <c r="F256" s="372" t="s">
        <v>429</v>
      </c>
      <c r="G256" s="280"/>
      <c r="H256" s="278"/>
      <c r="I256" s="278"/>
      <c r="J256" s="279"/>
      <c r="K256" s="428"/>
      <c r="L256" s="278">
        <f>((G256+H256)+K256)*12/33</f>
        <v>0</v>
      </c>
      <c r="M256" s="278"/>
      <c r="N256" s="378"/>
      <c r="O256" s="649"/>
      <c r="P256" s="650"/>
      <c r="Q256" s="602"/>
      <c r="R256" s="276"/>
    </row>
    <row r="257" spans="1:18" ht="12.75">
      <c r="A257" s="392"/>
      <c r="B257" s="429"/>
      <c r="C257" s="380"/>
      <c r="D257" s="390"/>
      <c r="E257" s="434"/>
      <c r="F257" s="435" t="s">
        <v>428</v>
      </c>
      <c r="G257" s="280"/>
      <c r="H257" s="278"/>
      <c r="I257" s="278"/>
      <c r="J257" s="279"/>
      <c r="K257" s="428"/>
      <c r="L257" s="278">
        <f>((G257+H257)+K257)*12/33</f>
        <v>0</v>
      </c>
      <c r="M257" s="278"/>
      <c r="N257" s="378"/>
      <c r="O257" s="649"/>
      <c r="P257" s="650"/>
      <c r="Q257" s="602"/>
      <c r="R257" s="276"/>
    </row>
    <row r="258" spans="1:18" ht="12.75">
      <c r="A258" s="392"/>
      <c r="B258" s="429"/>
      <c r="C258" s="380"/>
      <c r="D258" s="390"/>
      <c r="E258" s="434"/>
      <c r="F258" s="435"/>
      <c r="G258" s="280"/>
      <c r="H258" s="278"/>
      <c r="I258" s="278"/>
      <c r="J258" s="279"/>
      <c r="K258" s="428"/>
      <c r="L258" s="278"/>
      <c r="M258" s="278"/>
      <c r="N258" s="378"/>
      <c r="O258" s="649"/>
      <c r="P258" s="650"/>
      <c r="Q258" s="602"/>
      <c r="R258" s="276"/>
    </row>
    <row r="259" spans="1:18" ht="14.25">
      <c r="A259" s="392"/>
      <c r="B259" s="429"/>
      <c r="C259" s="380"/>
      <c r="D259" s="390"/>
      <c r="E259" s="389">
        <v>20</v>
      </c>
      <c r="F259" s="296" t="s">
        <v>377</v>
      </c>
      <c r="G259" s="280"/>
      <c r="H259" s="278"/>
      <c r="I259" s="278"/>
      <c r="J259" s="279"/>
      <c r="K259" s="428"/>
      <c r="L259" s="278">
        <f aca="true" t="shared" si="23" ref="L259:L290">((G259+H259)+K259)*12/33</f>
        <v>0</v>
      </c>
      <c r="M259" s="278"/>
      <c r="N259" s="378"/>
      <c r="O259" s="649"/>
      <c r="P259" s="650"/>
      <c r="Q259" s="602"/>
      <c r="R259" s="276"/>
    </row>
    <row r="260" spans="1:18" ht="12.75">
      <c r="A260" s="392"/>
      <c r="B260" s="429"/>
      <c r="C260" s="380"/>
      <c r="D260" s="390"/>
      <c r="E260" s="389"/>
      <c r="F260" s="18"/>
      <c r="G260" s="280"/>
      <c r="H260" s="278"/>
      <c r="I260" s="278"/>
      <c r="J260" s="279"/>
      <c r="K260" s="428"/>
      <c r="L260" s="278">
        <f t="shared" si="23"/>
        <v>0</v>
      </c>
      <c r="M260" s="278"/>
      <c r="N260" s="378"/>
      <c r="O260" s="649"/>
      <c r="P260" s="650"/>
      <c r="Q260" s="602"/>
      <c r="R260" s="276"/>
    </row>
    <row r="261" spans="1:18" ht="12.75">
      <c r="A261" s="392"/>
      <c r="B261" s="429">
        <v>5231</v>
      </c>
      <c r="C261" s="380"/>
      <c r="D261" s="390"/>
      <c r="E261" s="434">
        <v>21</v>
      </c>
      <c r="F261" s="370" t="s">
        <v>427</v>
      </c>
      <c r="G261" s="280">
        <v>53500</v>
      </c>
      <c r="H261" s="278">
        <v>117700</v>
      </c>
      <c r="I261" s="278">
        <v>270420</v>
      </c>
      <c r="J261" s="279">
        <v>200000</v>
      </c>
      <c r="K261" s="428">
        <v>118200</v>
      </c>
      <c r="L261" s="278">
        <f t="shared" si="23"/>
        <v>105236.36363636363</v>
      </c>
      <c r="M261" s="278">
        <f>((H261+I261)+K261)*12/33</f>
        <v>184116.36363636365</v>
      </c>
      <c r="N261" s="378">
        <v>300000</v>
      </c>
      <c r="O261" s="649">
        <v>300000</v>
      </c>
      <c r="P261" s="650">
        <v>300000</v>
      </c>
      <c r="Q261" s="602"/>
      <c r="R261" s="276"/>
    </row>
    <row r="262" spans="1:18" ht="12.75">
      <c r="A262" s="392"/>
      <c r="B262" s="429"/>
      <c r="C262" s="380"/>
      <c r="D262" s="390"/>
      <c r="E262" s="434"/>
      <c r="F262" s="372"/>
      <c r="G262" s="280"/>
      <c r="H262" s="278"/>
      <c r="I262" s="278"/>
      <c r="J262" s="279"/>
      <c r="K262" s="428"/>
      <c r="L262" s="278">
        <f t="shared" si="23"/>
        <v>0</v>
      </c>
      <c r="M262" s="278"/>
      <c r="N262" s="378"/>
      <c r="O262" s="649"/>
      <c r="P262" s="650"/>
      <c r="Q262" s="602"/>
      <c r="R262" s="276"/>
    </row>
    <row r="263" spans="1:18" ht="12.75">
      <c r="A263" s="392"/>
      <c r="B263" s="429">
        <v>5232</v>
      </c>
      <c r="C263" s="380"/>
      <c r="D263" s="390"/>
      <c r="E263" s="434">
        <v>22</v>
      </c>
      <c r="F263" s="370" t="s">
        <v>426</v>
      </c>
      <c r="G263" s="280"/>
      <c r="H263" s="278"/>
      <c r="I263" s="278"/>
      <c r="J263" s="279"/>
      <c r="K263" s="428">
        <v>541850</v>
      </c>
      <c r="L263" s="278">
        <f t="shared" si="23"/>
        <v>197036.36363636365</v>
      </c>
      <c r="M263" s="278">
        <f>((H263+I263)+K263)*12/33</f>
        <v>197036.36363636365</v>
      </c>
      <c r="N263" s="378"/>
      <c r="O263" s="649"/>
      <c r="P263" s="650">
        <v>100</v>
      </c>
      <c r="Q263" s="602"/>
      <c r="R263" s="276"/>
    </row>
    <row r="264" spans="1:18" ht="12.75">
      <c r="A264" s="392"/>
      <c r="B264" s="429"/>
      <c r="C264" s="380"/>
      <c r="D264" s="390"/>
      <c r="E264" s="434"/>
      <c r="F264" s="371"/>
      <c r="G264" s="280"/>
      <c r="H264" s="278"/>
      <c r="I264" s="278"/>
      <c r="J264" s="279"/>
      <c r="K264" s="428"/>
      <c r="L264" s="278">
        <f t="shared" si="23"/>
        <v>0</v>
      </c>
      <c r="M264" s="278"/>
      <c r="N264" s="378"/>
      <c r="O264" s="649"/>
      <c r="P264" s="650"/>
      <c r="Q264" s="602"/>
      <c r="R264" s="276"/>
    </row>
    <row r="265" spans="1:18" ht="12.75">
      <c r="A265" s="392"/>
      <c r="B265" s="429">
        <v>5233</v>
      </c>
      <c r="C265" s="380"/>
      <c r="D265" s="390"/>
      <c r="E265" s="434">
        <v>23</v>
      </c>
      <c r="F265" s="370" t="s">
        <v>425</v>
      </c>
      <c r="G265" s="280"/>
      <c r="H265" s="278"/>
      <c r="I265" s="278"/>
      <c r="J265" s="279"/>
      <c r="K265" s="428">
        <v>159076</v>
      </c>
      <c r="L265" s="278">
        <f t="shared" si="23"/>
        <v>57845.818181818184</v>
      </c>
      <c r="M265" s="278">
        <f>((H265+I265)+K265)*12/33</f>
        <v>57845.818181818184</v>
      </c>
      <c r="N265" s="378"/>
      <c r="O265" s="649"/>
      <c r="P265" s="650">
        <v>100</v>
      </c>
      <c r="Q265" s="602"/>
      <c r="R265" s="276"/>
    </row>
    <row r="266" spans="1:18" ht="12.75">
      <c r="A266" s="392"/>
      <c r="B266" s="429"/>
      <c r="C266" s="380"/>
      <c r="D266" s="390"/>
      <c r="E266" s="434"/>
      <c r="F266" s="67"/>
      <c r="G266" s="280"/>
      <c r="H266" s="278"/>
      <c r="I266" s="278"/>
      <c r="J266" s="279"/>
      <c r="K266" s="428"/>
      <c r="L266" s="278">
        <f t="shared" si="23"/>
        <v>0</v>
      </c>
      <c r="M266" s="278"/>
      <c r="N266" s="378"/>
      <c r="O266" s="649"/>
      <c r="P266" s="650"/>
      <c r="Q266" s="602"/>
      <c r="R266" s="276"/>
    </row>
    <row r="267" spans="1:18" ht="12.75">
      <c r="A267" s="392"/>
      <c r="B267" s="429">
        <v>5234</v>
      </c>
      <c r="C267" s="380"/>
      <c r="D267" s="390"/>
      <c r="E267" s="434">
        <v>24</v>
      </c>
      <c r="F267" s="370" t="s">
        <v>424</v>
      </c>
      <c r="G267" s="280">
        <v>195130</v>
      </c>
      <c r="H267" s="278">
        <v>129000</v>
      </c>
      <c r="I267" s="278">
        <v>83343</v>
      </c>
      <c r="J267" s="279">
        <v>200000</v>
      </c>
      <c r="K267" s="428">
        <v>217185</v>
      </c>
      <c r="L267" s="278">
        <f t="shared" si="23"/>
        <v>196841.81818181818</v>
      </c>
      <c r="M267" s="278">
        <f>((H267+I267)+K267)*12/33</f>
        <v>156192</v>
      </c>
      <c r="N267" s="378">
        <v>300000</v>
      </c>
      <c r="O267" s="649">
        <v>300000</v>
      </c>
      <c r="P267" s="650">
        <v>300000</v>
      </c>
      <c r="Q267" s="602"/>
      <c r="R267" s="276"/>
    </row>
    <row r="268" spans="1:18" ht="12.75">
      <c r="A268" s="392"/>
      <c r="B268" s="429"/>
      <c r="C268" s="380"/>
      <c r="D268" s="390"/>
      <c r="E268" s="434"/>
      <c r="F268" s="372"/>
      <c r="G268" s="280"/>
      <c r="H268" s="278"/>
      <c r="I268" s="278"/>
      <c r="J268" s="279"/>
      <c r="K268" s="428"/>
      <c r="L268" s="278">
        <f t="shared" si="23"/>
        <v>0</v>
      </c>
      <c r="M268" s="278"/>
      <c r="N268" s="378"/>
      <c r="O268" s="649"/>
      <c r="P268" s="650"/>
      <c r="Q268" s="602"/>
      <c r="R268" s="276"/>
    </row>
    <row r="269" spans="1:18" ht="12.75">
      <c r="A269" s="392"/>
      <c r="B269" s="429">
        <v>5209</v>
      </c>
      <c r="C269" s="380"/>
      <c r="D269" s="390"/>
      <c r="E269" s="434">
        <v>25</v>
      </c>
      <c r="F269" s="370" t="s">
        <v>423</v>
      </c>
      <c r="G269" s="280"/>
      <c r="H269" s="278"/>
      <c r="I269" s="278"/>
      <c r="J269" s="279">
        <v>10000</v>
      </c>
      <c r="K269" s="428"/>
      <c r="L269" s="278">
        <f t="shared" si="23"/>
        <v>0</v>
      </c>
      <c r="M269" s="278"/>
      <c r="N269" s="378">
        <v>10000</v>
      </c>
      <c r="O269" s="649">
        <v>10000</v>
      </c>
      <c r="P269" s="650"/>
      <c r="Q269" s="602"/>
      <c r="R269" s="276"/>
    </row>
    <row r="270" spans="1:18" ht="12.75">
      <c r="A270" s="392"/>
      <c r="B270" s="429"/>
      <c r="C270" s="380"/>
      <c r="D270" s="390"/>
      <c r="E270" s="434"/>
      <c r="F270" s="371"/>
      <c r="G270" s="280"/>
      <c r="H270" s="278"/>
      <c r="I270" s="278"/>
      <c r="J270" s="279"/>
      <c r="K270" s="428"/>
      <c r="L270" s="278">
        <f t="shared" si="23"/>
        <v>0</v>
      </c>
      <c r="M270" s="278"/>
      <c r="N270" s="378"/>
      <c r="O270" s="649"/>
      <c r="P270" s="650"/>
      <c r="Q270" s="602"/>
      <c r="R270" s="276"/>
    </row>
    <row r="271" spans="1:18" ht="12.75">
      <c r="A271" s="392"/>
      <c r="B271" s="429">
        <v>5209</v>
      </c>
      <c r="C271" s="380"/>
      <c r="D271" s="390"/>
      <c r="E271" s="434">
        <v>26</v>
      </c>
      <c r="F271" s="370" t="s">
        <v>422</v>
      </c>
      <c r="G271" s="280">
        <v>576039</v>
      </c>
      <c r="H271" s="278">
        <v>409427.4</v>
      </c>
      <c r="I271" s="278">
        <v>360103.45</v>
      </c>
      <c r="J271" s="279">
        <v>1000000</v>
      </c>
      <c r="K271" s="428">
        <v>233446</v>
      </c>
      <c r="L271" s="278">
        <f t="shared" si="23"/>
        <v>443240.8727272727</v>
      </c>
      <c r="M271" s="278">
        <f>((H271+I271)+K271)*12/33</f>
        <v>364718.85454545455</v>
      </c>
      <c r="N271" s="378">
        <v>500000</v>
      </c>
      <c r="O271" s="649">
        <v>500000</v>
      </c>
      <c r="P271" s="650">
        <v>400000</v>
      </c>
      <c r="Q271" s="602"/>
      <c r="R271" s="276"/>
    </row>
    <row r="272" spans="1:18" ht="12.75">
      <c r="A272" s="392"/>
      <c r="B272" s="429"/>
      <c r="C272" s="380"/>
      <c r="D272" s="390"/>
      <c r="E272" s="434"/>
      <c r="F272" s="372"/>
      <c r="G272" s="280"/>
      <c r="H272" s="278"/>
      <c r="I272" s="278"/>
      <c r="J272" s="279"/>
      <c r="K272" s="428"/>
      <c r="L272" s="278">
        <f t="shared" si="23"/>
        <v>0</v>
      </c>
      <c r="M272" s="278"/>
      <c r="N272" s="378"/>
      <c r="O272" s="649"/>
      <c r="P272" s="650"/>
      <c r="Q272" s="602"/>
      <c r="R272" s="276"/>
    </row>
    <row r="273" spans="1:18" ht="12.75">
      <c r="A273" s="392"/>
      <c r="B273" s="429">
        <v>5209</v>
      </c>
      <c r="C273" s="380"/>
      <c r="D273" s="390"/>
      <c r="E273" s="434">
        <v>27</v>
      </c>
      <c r="F273" s="370" t="s">
        <v>421</v>
      </c>
      <c r="G273" s="280">
        <v>3213250</v>
      </c>
      <c r="H273" s="278">
        <v>4634645</v>
      </c>
      <c r="I273" s="278">
        <v>4241000</v>
      </c>
      <c r="J273" s="279">
        <v>5000000</v>
      </c>
      <c r="K273" s="428"/>
      <c r="L273" s="278">
        <f t="shared" si="23"/>
        <v>2853780</v>
      </c>
      <c r="M273" s="278">
        <f>((H273+I273)+K273)*12/33</f>
        <v>3227507.272727273</v>
      </c>
      <c r="N273" s="378">
        <v>1000000</v>
      </c>
      <c r="O273" s="649">
        <v>1000000</v>
      </c>
      <c r="P273" s="650">
        <v>3300000</v>
      </c>
      <c r="Q273" s="602"/>
      <c r="R273" s="276"/>
    </row>
    <row r="274" spans="1:18" ht="12.75">
      <c r="A274" s="392"/>
      <c r="B274" s="429"/>
      <c r="C274" s="380"/>
      <c r="D274" s="390"/>
      <c r="E274" s="434"/>
      <c r="F274" s="372"/>
      <c r="G274" s="280"/>
      <c r="H274" s="278"/>
      <c r="I274" s="278"/>
      <c r="J274" s="279"/>
      <c r="K274" s="428"/>
      <c r="L274" s="278">
        <f t="shared" si="23"/>
        <v>0</v>
      </c>
      <c r="M274" s="278"/>
      <c r="N274" s="378"/>
      <c r="O274" s="649"/>
      <c r="P274" s="650"/>
      <c r="Q274" s="602"/>
      <c r="R274" s="276"/>
    </row>
    <row r="275" spans="1:18" ht="12.75">
      <c r="A275" s="392"/>
      <c r="B275" s="429">
        <v>5235</v>
      </c>
      <c r="C275" s="380"/>
      <c r="D275" s="390"/>
      <c r="E275" s="434">
        <v>28</v>
      </c>
      <c r="F275" s="370" t="s">
        <v>420</v>
      </c>
      <c r="G275" s="280"/>
      <c r="H275" s="278"/>
      <c r="I275" s="278"/>
      <c r="J275" s="279"/>
      <c r="K275" s="428"/>
      <c r="L275" s="278">
        <f t="shared" si="23"/>
        <v>0</v>
      </c>
      <c r="M275" s="278"/>
      <c r="N275" s="378"/>
      <c r="O275" s="649"/>
      <c r="P275" s="650"/>
      <c r="Q275" s="602"/>
      <c r="R275" s="276"/>
    </row>
    <row r="276" spans="1:18" ht="12.75">
      <c r="A276" s="392"/>
      <c r="B276" s="429"/>
      <c r="C276" s="380"/>
      <c r="D276" s="390"/>
      <c r="E276" s="434"/>
      <c r="F276" s="372"/>
      <c r="G276" s="280"/>
      <c r="H276" s="278"/>
      <c r="I276" s="278"/>
      <c r="J276" s="279"/>
      <c r="K276" s="428"/>
      <c r="L276" s="278">
        <f t="shared" si="23"/>
        <v>0</v>
      </c>
      <c r="M276" s="278"/>
      <c r="N276" s="378"/>
      <c r="O276" s="649"/>
      <c r="P276" s="650"/>
      <c r="Q276" s="602"/>
      <c r="R276" s="276"/>
    </row>
    <row r="277" spans="1:18" ht="12.75">
      <c r="A277" s="392"/>
      <c r="B277" s="429">
        <v>5204</v>
      </c>
      <c r="C277" s="380"/>
      <c r="D277" s="390"/>
      <c r="E277" s="434">
        <v>29</v>
      </c>
      <c r="F277" s="370" t="s">
        <v>419</v>
      </c>
      <c r="G277" s="280"/>
      <c r="H277" s="278"/>
      <c r="I277" s="278"/>
      <c r="J277" s="279"/>
      <c r="K277" s="428"/>
      <c r="L277" s="278">
        <f t="shared" si="23"/>
        <v>0</v>
      </c>
      <c r="M277" s="278"/>
      <c r="N277" s="378"/>
      <c r="O277" s="649"/>
      <c r="P277" s="650"/>
      <c r="Q277" s="602"/>
      <c r="R277" s="276"/>
    </row>
    <row r="278" spans="1:18" ht="12.75">
      <c r="A278" s="392"/>
      <c r="B278" s="429"/>
      <c r="C278" s="380"/>
      <c r="D278" s="390"/>
      <c r="E278" s="434"/>
      <c r="F278" s="372"/>
      <c r="G278" s="280"/>
      <c r="H278" s="278"/>
      <c r="I278" s="278"/>
      <c r="J278" s="279"/>
      <c r="K278" s="428"/>
      <c r="L278" s="278">
        <f t="shared" si="23"/>
        <v>0</v>
      </c>
      <c r="M278" s="278"/>
      <c r="N278" s="378"/>
      <c r="O278" s="649"/>
      <c r="P278" s="650"/>
      <c r="Q278" s="602"/>
      <c r="R278" s="276"/>
    </row>
    <row r="279" spans="1:18" ht="12.75">
      <c r="A279" s="392"/>
      <c r="B279" s="429">
        <v>5209</v>
      </c>
      <c r="C279" s="380"/>
      <c r="D279" s="390"/>
      <c r="E279" s="434">
        <v>30</v>
      </c>
      <c r="F279" s="370" t="s">
        <v>418</v>
      </c>
      <c r="G279" s="280">
        <v>33792.88</v>
      </c>
      <c r="H279" s="278">
        <v>93272.13</v>
      </c>
      <c r="I279" s="278">
        <v>81348.29</v>
      </c>
      <c r="J279" s="279">
        <v>50000</v>
      </c>
      <c r="K279" s="428">
        <v>35539.89</v>
      </c>
      <c r="L279" s="278">
        <f t="shared" si="23"/>
        <v>59129.05454545456</v>
      </c>
      <c r="M279" s="278">
        <f>((H279+I279)+K279)*12/33</f>
        <v>76421.93090909091</v>
      </c>
      <c r="N279" s="378">
        <v>50000</v>
      </c>
      <c r="O279" s="649">
        <v>50000</v>
      </c>
      <c r="P279" s="650">
        <v>100000</v>
      </c>
      <c r="Q279" s="602"/>
      <c r="R279" s="276"/>
    </row>
    <row r="280" spans="1:18" ht="12.75">
      <c r="A280" s="392"/>
      <c r="B280" s="429"/>
      <c r="C280" s="380"/>
      <c r="D280" s="390"/>
      <c r="E280" s="434"/>
      <c r="F280" s="372"/>
      <c r="G280" s="280"/>
      <c r="H280" s="278"/>
      <c r="I280" s="278"/>
      <c r="J280" s="279"/>
      <c r="K280" s="428"/>
      <c r="L280" s="278">
        <f t="shared" si="23"/>
        <v>0</v>
      </c>
      <c r="M280" s="278"/>
      <c r="N280" s="378"/>
      <c r="O280" s="649"/>
      <c r="P280" s="650"/>
      <c r="Q280" s="602"/>
      <c r="R280" s="276"/>
    </row>
    <row r="281" spans="1:18" ht="12.75">
      <c r="A281" s="392"/>
      <c r="B281" s="429">
        <v>5237</v>
      </c>
      <c r="C281" s="380"/>
      <c r="D281" s="390"/>
      <c r="E281" s="434">
        <v>31</v>
      </c>
      <c r="F281" s="370" t="s">
        <v>417</v>
      </c>
      <c r="G281" s="280"/>
      <c r="H281" s="278"/>
      <c r="I281" s="278"/>
      <c r="J281" s="279"/>
      <c r="K281" s="428"/>
      <c r="L281" s="278">
        <f t="shared" si="23"/>
        <v>0</v>
      </c>
      <c r="M281" s="278"/>
      <c r="N281" s="378"/>
      <c r="O281" s="649"/>
      <c r="P281" s="650"/>
      <c r="Q281" s="602"/>
      <c r="R281" s="276"/>
    </row>
    <row r="282" spans="1:18" ht="12.75">
      <c r="A282" s="392"/>
      <c r="B282" s="429"/>
      <c r="C282" s="380"/>
      <c r="D282" s="390"/>
      <c r="E282" s="434"/>
      <c r="F282" s="372"/>
      <c r="G282" s="280"/>
      <c r="H282" s="278"/>
      <c r="I282" s="278"/>
      <c r="J282" s="279"/>
      <c r="K282" s="428"/>
      <c r="L282" s="278">
        <f t="shared" si="23"/>
        <v>0</v>
      </c>
      <c r="M282" s="278"/>
      <c r="N282" s="378"/>
      <c r="O282" s="649"/>
      <c r="P282" s="650"/>
      <c r="Q282" s="602"/>
      <c r="R282" s="276"/>
    </row>
    <row r="283" spans="1:18" ht="12.75">
      <c r="A283" s="392"/>
      <c r="B283" s="429">
        <v>5238</v>
      </c>
      <c r="C283" s="380"/>
      <c r="D283" s="390"/>
      <c r="E283" s="434">
        <v>32</v>
      </c>
      <c r="F283" s="370" t="s">
        <v>416</v>
      </c>
      <c r="G283" s="280"/>
      <c r="H283" s="278"/>
      <c r="I283" s="278"/>
      <c r="J283" s="279"/>
      <c r="K283" s="428"/>
      <c r="L283" s="278">
        <f t="shared" si="23"/>
        <v>0</v>
      </c>
      <c r="M283" s="278"/>
      <c r="N283" s="378"/>
      <c r="O283" s="649"/>
      <c r="P283" s="650"/>
      <c r="Q283" s="602"/>
      <c r="R283" s="276"/>
    </row>
    <row r="284" spans="1:18" ht="5.25" customHeight="1">
      <c r="A284" s="392"/>
      <c r="B284" s="429"/>
      <c r="C284" s="380"/>
      <c r="D284" s="390"/>
      <c r="E284" s="434"/>
      <c r="F284" s="371"/>
      <c r="G284" s="280"/>
      <c r="H284" s="278"/>
      <c r="I284" s="278"/>
      <c r="J284" s="279"/>
      <c r="K284" s="428"/>
      <c r="L284" s="278">
        <f t="shared" si="23"/>
        <v>0</v>
      </c>
      <c r="M284" s="278"/>
      <c r="N284" s="378"/>
      <c r="O284" s="649"/>
      <c r="P284" s="650"/>
      <c r="Q284" s="602"/>
      <c r="R284" s="276"/>
    </row>
    <row r="285" spans="1:18" ht="21" customHeight="1" thickBot="1">
      <c r="A285" s="414"/>
      <c r="B285" s="427">
        <v>5238</v>
      </c>
      <c r="C285" s="426"/>
      <c r="D285" s="412"/>
      <c r="E285" s="433">
        <v>33</v>
      </c>
      <c r="F285" s="375" t="s">
        <v>415</v>
      </c>
      <c r="G285" s="317"/>
      <c r="H285" s="295"/>
      <c r="I285" s="295"/>
      <c r="J285" s="316"/>
      <c r="K285" s="425"/>
      <c r="L285" s="295">
        <f t="shared" si="23"/>
        <v>0</v>
      </c>
      <c r="M285" s="295"/>
      <c r="N285" s="408"/>
      <c r="O285" s="651"/>
      <c r="P285" s="652"/>
      <c r="Q285" s="603"/>
      <c r="R285" s="314"/>
    </row>
    <row r="286" spans="1:18" ht="12.75">
      <c r="A286" s="407"/>
      <c r="B286" s="432"/>
      <c r="C286" s="431"/>
      <c r="D286" s="404"/>
      <c r="E286" s="403"/>
      <c r="F286" s="402"/>
      <c r="G286" s="308"/>
      <c r="H286" s="306"/>
      <c r="I286" s="306"/>
      <c r="J286" s="307"/>
      <c r="K286" s="430"/>
      <c r="L286" s="306">
        <f t="shared" si="23"/>
        <v>0</v>
      </c>
      <c r="M286" s="306"/>
      <c r="N286" s="401"/>
      <c r="O286" s="653"/>
      <c r="P286" s="654"/>
      <c r="Q286" s="604"/>
      <c r="R286" s="304"/>
    </row>
    <row r="287" spans="1:18" ht="12.75">
      <c r="A287" s="392"/>
      <c r="B287" s="429">
        <v>5238</v>
      </c>
      <c r="C287" s="380"/>
      <c r="D287" s="389"/>
      <c r="E287" s="388">
        <v>34</v>
      </c>
      <c r="F287" s="399" t="s">
        <v>414</v>
      </c>
      <c r="G287" s="280"/>
      <c r="H287" s="278"/>
      <c r="I287" s="278"/>
      <c r="J287" s="279"/>
      <c r="K287" s="428"/>
      <c r="L287" s="278">
        <f t="shared" si="23"/>
        <v>0</v>
      </c>
      <c r="M287" s="278"/>
      <c r="N287" s="378"/>
      <c r="O287" s="649"/>
      <c r="P287" s="650"/>
      <c r="Q287" s="602"/>
      <c r="R287" s="276"/>
    </row>
    <row r="288" spans="1:18" ht="12.75">
      <c r="A288" s="392"/>
      <c r="B288" s="429"/>
      <c r="C288" s="380"/>
      <c r="D288" s="389"/>
      <c r="E288" s="388"/>
      <c r="F288" s="400"/>
      <c r="G288" s="280"/>
      <c r="H288" s="278"/>
      <c r="I288" s="278"/>
      <c r="J288" s="279"/>
      <c r="K288" s="428"/>
      <c r="L288" s="278">
        <f t="shared" si="23"/>
        <v>0</v>
      </c>
      <c r="M288" s="278"/>
      <c r="N288" s="378"/>
      <c r="O288" s="649"/>
      <c r="P288" s="650"/>
      <c r="Q288" s="602"/>
      <c r="R288" s="276"/>
    </row>
    <row r="289" spans="1:18" ht="12.75">
      <c r="A289" s="392"/>
      <c r="B289" s="429">
        <v>5238</v>
      </c>
      <c r="C289" s="380"/>
      <c r="D289" s="389"/>
      <c r="E289" s="388">
        <v>35</v>
      </c>
      <c r="F289" s="399" t="s">
        <v>413</v>
      </c>
      <c r="G289" s="280"/>
      <c r="H289" s="278"/>
      <c r="I289" s="278"/>
      <c r="J289" s="279"/>
      <c r="K289" s="428"/>
      <c r="L289" s="278">
        <f t="shared" si="23"/>
        <v>0</v>
      </c>
      <c r="M289" s="278"/>
      <c r="N289" s="378"/>
      <c r="O289" s="649"/>
      <c r="P289" s="650"/>
      <c r="Q289" s="602"/>
      <c r="R289" s="276"/>
    </row>
    <row r="290" spans="1:18" ht="12.75">
      <c r="A290" s="392"/>
      <c r="B290" s="429"/>
      <c r="C290" s="380"/>
      <c r="D290" s="389"/>
      <c r="E290" s="388"/>
      <c r="F290" s="387"/>
      <c r="G290" s="280"/>
      <c r="H290" s="278"/>
      <c r="I290" s="278"/>
      <c r="J290" s="279"/>
      <c r="K290" s="428"/>
      <c r="L290" s="278">
        <f t="shared" si="23"/>
        <v>0</v>
      </c>
      <c r="M290" s="278"/>
      <c r="N290" s="378"/>
      <c r="O290" s="649"/>
      <c r="P290" s="650"/>
      <c r="Q290" s="602"/>
      <c r="R290" s="276"/>
    </row>
    <row r="291" spans="1:18" ht="12.75">
      <c r="A291" s="392"/>
      <c r="B291" s="429">
        <v>5238</v>
      </c>
      <c r="C291" s="380"/>
      <c r="D291" s="389"/>
      <c r="E291" s="388">
        <v>36</v>
      </c>
      <c r="F291" s="399" t="s">
        <v>412</v>
      </c>
      <c r="G291" s="280"/>
      <c r="H291" s="278"/>
      <c r="I291" s="278">
        <v>53018.55</v>
      </c>
      <c r="J291" s="279"/>
      <c r="K291" s="428">
        <v>301047.3</v>
      </c>
      <c r="L291" s="278">
        <f aca="true" t="shared" si="24" ref="L291:L322">((G291+H291)+K291)*12/33</f>
        <v>109471.74545454544</v>
      </c>
      <c r="M291" s="278">
        <f>((H291+I291)+K291)*12/33</f>
        <v>128751.21818181816</v>
      </c>
      <c r="N291" s="378">
        <v>100</v>
      </c>
      <c r="O291" s="649">
        <v>100</v>
      </c>
      <c r="P291" s="650">
        <v>100</v>
      </c>
      <c r="Q291" s="602"/>
      <c r="R291" s="276"/>
    </row>
    <row r="292" spans="1:18" ht="12.75">
      <c r="A292" s="392"/>
      <c r="B292" s="429"/>
      <c r="C292" s="380"/>
      <c r="D292" s="389"/>
      <c r="E292" s="388"/>
      <c r="F292" s="399"/>
      <c r="G292" s="280"/>
      <c r="H292" s="278"/>
      <c r="I292" s="278"/>
      <c r="J292" s="279"/>
      <c r="K292" s="428"/>
      <c r="L292" s="278">
        <f t="shared" si="24"/>
        <v>0</v>
      </c>
      <c r="M292" s="278"/>
      <c r="N292" s="378"/>
      <c r="O292" s="649"/>
      <c r="P292" s="650"/>
      <c r="Q292" s="602"/>
      <c r="R292" s="276"/>
    </row>
    <row r="293" spans="1:18" ht="12.75">
      <c r="A293" s="392"/>
      <c r="B293" s="429">
        <v>5213</v>
      </c>
      <c r="C293" s="380"/>
      <c r="D293" s="389"/>
      <c r="E293" s="388">
        <v>37</v>
      </c>
      <c r="F293" s="399" t="s">
        <v>411</v>
      </c>
      <c r="G293" s="280"/>
      <c r="H293" s="278"/>
      <c r="I293" s="278"/>
      <c r="J293" s="279">
        <v>3500000</v>
      </c>
      <c r="K293" s="428"/>
      <c r="L293" s="278">
        <f t="shared" si="24"/>
        <v>0</v>
      </c>
      <c r="M293" s="278"/>
      <c r="N293" s="378"/>
      <c r="O293" s="649"/>
      <c r="P293" s="650"/>
      <c r="Q293" s="602"/>
      <c r="R293" s="276"/>
    </row>
    <row r="294" spans="1:18" ht="13.5" thickBot="1">
      <c r="A294" s="392"/>
      <c r="B294" s="427"/>
      <c r="C294" s="426"/>
      <c r="D294" s="411"/>
      <c r="E294" s="410"/>
      <c r="F294" s="409" t="s">
        <v>410</v>
      </c>
      <c r="G294" s="317">
        <v>1560486.5</v>
      </c>
      <c r="H294" s="295">
        <v>2222453</v>
      </c>
      <c r="I294" s="295">
        <v>4485795.82</v>
      </c>
      <c r="J294" s="316"/>
      <c r="K294" s="425">
        <v>3540401.08</v>
      </c>
      <c r="L294" s="295">
        <f t="shared" si="24"/>
        <v>2663032.9381818185</v>
      </c>
      <c r="M294" s="295">
        <f>((H294+I294)+K294)*12/33</f>
        <v>3726781.781818182</v>
      </c>
      <c r="N294" s="408">
        <v>7000000</v>
      </c>
      <c r="O294" s="651">
        <v>7000000</v>
      </c>
      <c r="P294" s="652">
        <v>8000000</v>
      </c>
      <c r="Q294" s="603"/>
      <c r="R294" s="314"/>
    </row>
    <row r="295" spans="1:18" ht="12.75">
      <c r="A295" s="407"/>
      <c r="B295" s="406"/>
      <c r="C295" s="405"/>
      <c r="D295" s="404"/>
      <c r="E295" s="403"/>
      <c r="F295" s="424"/>
      <c r="G295" s="308"/>
      <c r="H295" s="306"/>
      <c r="I295" s="306"/>
      <c r="J295" s="307"/>
      <c r="K295" s="306"/>
      <c r="L295" s="278">
        <f t="shared" si="24"/>
        <v>0</v>
      </c>
      <c r="M295" s="306"/>
      <c r="N295" s="401"/>
      <c r="O295" s="649"/>
      <c r="P295" s="650"/>
      <c r="Q295" s="602"/>
      <c r="R295" s="276"/>
    </row>
    <row r="296" spans="1:18" ht="12.75">
      <c r="A296" s="392"/>
      <c r="B296" s="423"/>
      <c r="C296" s="390"/>
      <c r="D296" s="389"/>
      <c r="E296" s="422"/>
      <c r="F296" s="370" t="s">
        <v>409</v>
      </c>
      <c r="G296" s="280"/>
      <c r="H296" s="278"/>
      <c r="I296" s="278"/>
      <c r="J296" s="279"/>
      <c r="K296" s="278"/>
      <c r="L296" s="278">
        <f t="shared" si="24"/>
        <v>0</v>
      </c>
      <c r="M296" s="278"/>
      <c r="N296" s="378"/>
      <c r="O296" s="649"/>
      <c r="P296" s="650"/>
      <c r="Q296" s="602"/>
      <c r="R296" s="276"/>
    </row>
    <row r="297" spans="1:18" ht="12.75">
      <c r="A297" s="392"/>
      <c r="B297" s="391">
        <v>5214</v>
      </c>
      <c r="C297" s="421"/>
      <c r="D297" s="421"/>
      <c r="E297" s="420">
        <v>38</v>
      </c>
      <c r="F297" s="372" t="s">
        <v>408</v>
      </c>
      <c r="G297" s="280">
        <v>2233404.76</v>
      </c>
      <c r="H297" s="278">
        <v>2062937.09</v>
      </c>
      <c r="I297" s="278">
        <v>5716165.17</v>
      </c>
      <c r="J297" s="279">
        <v>3000000</v>
      </c>
      <c r="K297" s="278">
        <v>5354009.73</v>
      </c>
      <c r="L297" s="278">
        <f t="shared" si="24"/>
        <v>3509218.756363637</v>
      </c>
      <c r="M297" s="278">
        <f>((H297+I297)+K297)*12/33</f>
        <v>4775677.087272727</v>
      </c>
      <c r="N297" s="378">
        <v>7000000</v>
      </c>
      <c r="O297" s="649">
        <v>7000000</v>
      </c>
      <c r="P297" s="650">
        <v>8000000</v>
      </c>
      <c r="Q297" s="602"/>
      <c r="R297" s="276"/>
    </row>
    <row r="298" spans="1:18" ht="12.75">
      <c r="A298" s="392"/>
      <c r="B298" s="391"/>
      <c r="C298" s="390"/>
      <c r="D298" s="389"/>
      <c r="E298" s="380"/>
      <c r="F298" s="419"/>
      <c r="G298" s="280"/>
      <c r="H298" s="278"/>
      <c r="I298" s="278"/>
      <c r="J298" s="279"/>
      <c r="K298" s="278"/>
      <c r="L298" s="278">
        <f t="shared" si="24"/>
        <v>0</v>
      </c>
      <c r="M298" s="278"/>
      <c r="N298" s="378"/>
      <c r="O298" s="649"/>
      <c r="P298" s="650"/>
      <c r="Q298" s="602"/>
      <c r="R298" s="276"/>
    </row>
    <row r="299" spans="1:18" ht="12.75">
      <c r="A299" s="392"/>
      <c r="B299" s="391">
        <v>5205</v>
      </c>
      <c r="C299" s="390"/>
      <c r="D299" s="389"/>
      <c r="E299" s="388">
        <v>39</v>
      </c>
      <c r="F299" s="399" t="s">
        <v>407</v>
      </c>
      <c r="G299" s="280"/>
      <c r="H299" s="278"/>
      <c r="I299" s="278"/>
      <c r="J299" s="279"/>
      <c r="K299" s="278"/>
      <c r="L299" s="278">
        <f t="shared" si="24"/>
        <v>0</v>
      </c>
      <c r="M299" s="278"/>
      <c r="N299" s="378"/>
      <c r="O299" s="649"/>
      <c r="P299" s="650"/>
      <c r="Q299" s="602"/>
      <c r="R299" s="276"/>
    </row>
    <row r="300" spans="1:18" ht="12.75">
      <c r="A300" s="392"/>
      <c r="B300" s="391"/>
      <c r="C300" s="390"/>
      <c r="D300" s="389"/>
      <c r="E300" s="388"/>
      <c r="F300" s="21"/>
      <c r="G300" s="280"/>
      <c r="H300" s="278"/>
      <c r="I300" s="278"/>
      <c r="J300" s="279"/>
      <c r="K300" s="278"/>
      <c r="L300" s="278">
        <f t="shared" si="24"/>
        <v>0</v>
      </c>
      <c r="M300" s="278"/>
      <c r="N300" s="378"/>
      <c r="O300" s="649"/>
      <c r="P300" s="650"/>
      <c r="Q300" s="602"/>
      <c r="R300" s="276"/>
    </row>
    <row r="301" spans="1:18" ht="12.75">
      <c r="A301" s="392"/>
      <c r="B301" s="391"/>
      <c r="C301" s="390"/>
      <c r="D301" s="389"/>
      <c r="E301" s="388">
        <v>40</v>
      </c>
      <c r="F301" s="21" t="s">
        <v>406</v>
      </c>
      <c r="G301" s="280">
        <v>15576</v>
      </c>
      <c r="H301" s="278">
        <v>8893</v>
      </c>
      <c r="I301" s="278">
        <v>4856</v>
      </c>
      <c r="J301" s="279"/>
      <c r="K301" s="278">
        <v>2392</v>
      </c>
      <c r="L301" s="278">
        <f t="shared" si="24"/>
        <v>9767.636363636364</v>
      </c>
      <c r="M301" s="278">
        <f>((H301+I301)+K301)*12/33</f>
        <v>5869.454545454545</v>
      </c>
      <c r="N301" s="378">
        <v>5000</v>
      </c>
      <c r="O301" s="649"/>
      <c r="P301" s="650">
        <v>100</v>
      </c>
      <c r="Q301" s="602"/>
      <c r="R301" s="276"/>
    </row>
    <row r="302" spans="1:18" ht="18">
      <c r="A302" s="392"/>
      <c r="B302" s="391"/>
      <c r="C302" s="390"/>
      <c r="D302" s="389"/>
      <c r="E302" s="418" t="s">
        <v>405</v>
      </c>
      <c r="F302" s="70" t="s">
        <v>404</v>
      </c>
      <c r="G302" s="280"/>
      <c r="H302" s="278">
        <v>53675</v>
      </c>
      <c r="I302" s="278"/>
      <c r="J302" s="279"/>
      <c r="K302" s="278"/>
      <c r="L302" s="278">
        <f t="shared" si="24"/>
        <v>19518.18181818182</v>
      </c>
      <c r="M302" s="278">
        <f>((H302+I302)+K302)*12/33</f>
        <v>19518.18181818182</v>
      </c>
      <c r="N302" s="378"/>
      <c r="O302" s="649"/>
      <c r="P302" s="650"/>
      <c r="Q302" s="602"/>
      <c r="R302" s="276"/>
    </row>
    <row r="303" spans="1:18" ht="14.25">
      <c r="A303" s="392"/>
      <c r="B303" s="391"/>
      <c r="C303" s="390"/>
      <c r="D303" s="389"/>
      <c r="E303" s="380">
        <v>30</v>
      </c>
      <c r="F303" s="417" t="s">
        <v>403</v>
      </c>
      <c r="G303" s="280"/>
      <c r="H303" s="278"/>
      <c r="I303" s="278"/>
      <c r="J303" s="279"/>
      <c r="K303" s="278"/>
      <c r="L303" s="278">
        <f t="shared" si="24"/>
        <v>0</v>
      </c>
      <c r="M303" s="278"/>
      <c r="N303" s="378"/>
      <c r="O303" s="649"/>
      <c r="P303" s="650"/>
      <c r="Q303" s="602"/>
      <c r="R303" s="276"/>
    </row>
    <row r="304" spans="1:18" ht="14.25">
      <c r="A304" s="392"/>
      <c r="B304" s="391"/>
      <c r="C304" s="390"/>
      <c r="D304" s="389"/>
      <c r="E304" s="380"/>
      <c r="F304" s="416"/>
      <c r="G304" s="280"/>
      <c r="H304" s="278"/>
      <c r="I304" s="278"/>
      <c r="J304" s="279"/>
      <c r="K304" s="278"/>
      <c r="L304" s="278">
        <f t="shared" si="24"/>
        <v>0</v>
      </c>
      <c r="M304" s="278"/>
      <c r="N304" s="378"/>
      <c r="O304" s="649"/>
      <c r="P304" s="650"/>
      <c r="Q304" s="602"/>
      <c r="R304" s="276"/>
    </row>
    <row r="305" spans="1:18" ht="12.75">
      <c r="A305" s="392"/>
      <c r="B305" s="391">
        <v>5109</v>
      </c>
      <c r="C305" s="390"/>
      <c r="D305" s="389"/>
      <c r="E305" s="388">
        <v>31</v>
      </c>
      <c r="F305" s="399" t="s">
        <v>402</v>
      </c>
      <c r="G305" s="280"/>
      <c r="H305" s="278">
        <v>7000</v>
      </c>
      <c r="I305" s="278">
        <v>2500</v>
      </c>
      <c r="J305" s="279">
        <v>10100</v>
      </c>
      <c r="K305" s="278"/>
      <c r="L305" s="278">
        <f t="shared" si="24"/>
        <v>2545.4545454545455</v>
      </c>
      <c r="M305" s="278">
        <f>((H305+I305)+K305)*12/33</f>
        <v>3454.5454545454545</v>
      </c>
      <c r="N305" s="378">
        <v>5000</v>
      </c>
      <c r="O305" s="649">
        <v>10000</v>
      </c>
      <c r="P305" s="650">
        <v>100</v>
      </c>
      <c r="Q305" s="602"/>
      <c r="R305" s="276"/>
    </row>
    <row r="306" spans="1:18" ht="12.75">
      <c r="A306" s="392"/>
      <c r="B306" s="391"/>
      <c r="C306" s="390"/>
      <c r="D306" s="389"/>
      <c r="E306" s="388"/>
      <c r="F306" s="400"/>
      <c r="G306" s="280"/>
      <c r="H306" s="278"/>
      <c r="I306" s="278"/>
      <c r="J306" s="279"/>
      <c r="K306" s="278"/>
      <c r="L306" s="278">
        <f t="shared" si="24"/>
        <v>0</v>
      </c>
      <c r="M306" s="278"/>
      <c r="N306" s="378"/>
      <c r="O306" s="649"/>
      <c r="P306" s="650"/>
      <c r="Q306" s="602"/>
      <c r="R306" s="276"/>
    </row>
    <row r="307" spans="1:18" ht="12.75">
      <c r="A307" s="392"/>
      <c r="B307" s="391">
        <v>5109</v>
      </c>
      <c r="C307" s="390"/>
      <c r="D307" s="389"/>
      <c r="E307" s="388">
        <v>32</v>
      </c>
      <c r="F307" s="399" t="s">
        <v>401</v>
      </c>
      <c r="G307" s="280"/>
      <c r="H307" s="278"/>
      <c r="I307" s="278"/>
      <c r="J307" s="279"/>
      <c r="K307" s="278"/>
      <c r="L307" s="278">
        <f t="shared" si="24"/>
        <v>0</v>
      </c>
      <c r="M307" s="278"/>
      <c r="N307" s="378"/>
      <c r="O307" s="649"/>
      <c r="P307" s="650"/>
      <c r="Q307" s="602"/>
      <c r="R307" s="276"/>
    </row>
    <row r="308" spans="1:18" ht="12.75">
      <c r="A308" s="392"/>
      <c r="B308" s="391"/>
      <c r="C308" s="390"/>
      <c r="D308" s="389"/>
      <c r="E308" s="388"/>
      <c r="F308" s="387"/>
      <c r="G308" s="280"/>
      <c r="H308" s="278"/>
      <c r="I308" s="278"/>
      <c r="J308" s="279"/>
      <c r="K308" s="278"/>
      <c r="L308" s="278">
        <f t="shared" si="24"/>
        <v>0</v>
      </c>
      <c r="M308" s="278"/>
      <c r="N308" s="378"/>
      <c r="O308" s="649"/>
      <c r="P308" s="650"/>
      <c r="Q308" s="602"/>
      <c r="R308" s="276"/>
    </row>
    <row r="309" spans="1:18" ht="12.75">
      <c r="A309" s="392"/>
      <c r="B309" s="391">
        <v>5109</v>
      </c>
      <c r="C309" s="390"/>
      <c r="D309" s="389"/>
      <c r="E309" s="388">
        <v>33</v>
      </c>
      <c r="F309" s="399" t="s">
        <v>400</v>
      </c>
      <c r="G309" s="280"/>
      <c r="H309" s="278"/>
      <c r="I309" s="278"/>
      <c r="J309" s="279"/>
      <c r="K309" s="278"/>
      <c r="L309" s="278">
        <f t="shared" si="24"/>
        <v>0</v>
      </c>
      <c r="M309" s="278"/>
      <c r="N309" s="378"/>
      <c r="O309" s="649"/>
      <c r="P309" s="650"/>
      <c r="Q309" s="602"/>
      <c r="R309" s="276"/>
    </row>
    <row r="310" spans="1:18" ht="12.75">
      <c r="A310" s="392"/>
      <c r="B310" s="391"/>
      <c r="C310" s="390"/>
      <c r="D310" s="389"/>
      <c r="E310" s="388"/>
      <c r="F310" s="387"/>
      <c r="G310" s="280"/>
      <c r="H310" s="278"/>
      <c r="I310" s="278"/>
      <c r="J310" s="279"/>
      <c r="K310" s="278"/>
      <c r="L310" s="278">
        <f t="shared" si="24"/>
        <v>0</v>
      </c>
      <c r="M310" s="278"/>
      <c r="N310" s="378"/>
      <c r="O310" s="649"/>
      <c r="P310" s="650"/>
      <c r="Q310" s="602"/>
      <c r="R310" s="276"/>
    </row>
    <row r="311" spans="1:18" ht="12.75">
      <c r="A311" s="392"/>
      <c r="B311" s="391">
        <v>5109</v>
      </c>
      <c r="C311" s="390"/>
      <c r="D311" s="389"/>
      <c r="E311" s="388">
        <v>34</v>
      </c>
      <c r="F311" s="399" t="s">
        <v>399</v>
      </c>
      <c r="G311" s="280"/>
      <c r="H311" s="278"/>
      <c r="I311" s="278">
        <v>12027.4</v>
      </c>
      <c r="J311" s="279">
        <v>100</v>
      </c>
      <c r="K311" s="278"/>
      <c r="L311" s="278">
        <f t="shared" si="24"/>
        <v>0</v>
      </c>
      <c r="M311" s="278">
        <f>((H311+I311)+K311)*12/33</f>
        <v>4373.599999999999</v>
      </c>
      <c r="N311" s="378">
        <v>20000</v>
      </c>
      <c r="O311" s="649">
        <v>20000</v>
      </c>
      <c r="P311" s="650">
        <v>100</v>
      </c>
      <c r="Q311" s="602"/>
      <c r="R311" s="276"/>
    </row>
    <row r="312" spans="1:18" ht="12.75">
      <c r="A312" s="392"/>
      <c r="B312" s="391"/>
      <c r="C312" s="390"/>
      <c r="D312" s="389"/>
      <c r="E312" s="388"/>
      <c r="F312" s="415"/>
      <c r="G312" s="280"/>
      <c r="H312" s="278"/>
      <c r="I312" s="278"/>
      <c r="J312" s="279"/>
      <c r="K312" s="278"/>
      <c r="L312" s="278">
        <f t="shared" si="24"/>
        <v>0</v>
      </c>
      <c r="M312" s="278"/>
      <c r="N312" s="378"/>
      <c r="O312" s="649"/>
      <c r="P312" s="650"/>
      <c r="Q312" s="602"/>
      <c r="R312" s="276"/>
    </row>
    <row r="313" spans="1:18" ht="12.75">
      <c r="A313" s="392"/>
      <c r="B313" s="391">
        <v>5109</v>
      </c>
      <c r="C313" s="390"/>
      <c r="D313" s="389"/>
      <c r="E313" s="388">
        <v>35</v>
      </c>
      <c r="F313" s="399" t="s">
        <v>398</v>
      </c>
      <c r="G313" s="280">
        <v>171100</v>
      </c>
      <c r="H313" s="278">
        <v>157369</v>
      </c>
      <c r="I313" s="278">
        <v>145336.5</v>
      </c>
      <c r="J313" s="279">
        <v>200000</v>
      </c>
      <c r="K313" s="278">
        <v>149435.1</v>
      </c>
      <c r="L313" s="278">
        <f t="shared" si="24"/>
        <v>173783.30909090908</v>
      </c>
      <c r="M313" s="278">
        <f>((H313+I313)+K313)*12/33</f>
        <v>164414.7636363636</v>
      </c>
      <c r="N313" s="378">
        <v>200000</v>
      </c>
      <c r="O313" s="649">
        <v>200000</v>
      </c>
      <c r="P313" s="650">
        <v>200000</v>
      </c>
      <c r="Q313" s="602"/>
      <c r="R313" s="276"/>
    </row>
    <row r="314" spans="1:18" ht="4.5" customHeight="1">
      <c r="A314" s="392"/>
      <c r="B314" s="391"/>
      <c r="C314" s="390"/>
      <c r="D314" s="389"/>
      <c r="E314" s="388"/>
      <c r="F314" s="387"/>
      <c r="G314" s="280"/>
      <c r="H314" s="278"/>
      <c r="I314" s="278"/>
      <c r="J314" s="279"/>
      <c r="K314" s="278"/>
      <c r="L314" s="278">
        <f t="shared" si="24"/>
        <v>0</v>
      </c>
      <c r="M314" s="278"/>
      <c r="N314" s="378"/>
      <c r="O314" s="649"/>
      <c r="P314" s="650"/>
      <c r="Q314" s="602"/>
      <c r="R314" s="276"/>
    </row>
    <row r="315" spans="1:18" ht="12.75">
      <c r="A315" s="392"/>
      <c r="B315" s="391">
        <v>5109</v>
      </c>
      <c r="C315" s="390"/>
      <c r="D315" s="389"/>
      <c r="E315" s="388">
        <v>36</v>
      </c>
      <c r="F315" s="399" t="s">
        <v>397</v>
      </c>
      <c r="G315" s="280">
        <v>3182.8</v>
      </c>
      <c r="H315" s="278">
        <v>14630.55</v>
      </c>
      <c r="I315" s="278">
        <v>300365.85</v>
      </c>
      <c r="J315" s="279">
        <v>50000</v>
      </c>
      <c r="K315" s="278">
        <v>28196.7</v>
      </c>
      <c r="L315" s="278">
        <f t="shared" si="24"/>
        <v>16730.927272727276</v>
      </c>
      <c r="M315" s="278">
        <f>((H315+I315)+K315)*12/33</f>
        <v>124797.4909090909</v>
      </c>
      <c r="N315" s="378">
        <v>300000</v>
      </c>
      <c r="O315" s="649">
        <v>300000</v>
      </c>
      <c r="P315" s="650">
        <v>400000</v>
      </c>
      <c r="Q315" s="602"/>
      <c r="R315" s="276"/>
    </row>
    <row r="316" spans="1:18" ht="12.75">
      <c r="A316" s="392"/>
      <c r="B316" s="391"/>
      <c r="C316" s="390"/>
      <c r="D316" s="389"/>
      <c r="E316" s="388"/>
      <c r="F316" s="387"/>
      <c r="G316" s="280"/>
      <c r="H316" s="278"/>
      <c r="I316" s="278"/>
      <c r="J316" s="279"/>
      <c r="K316" s="278"/>
      <c r="L316" s="278">
        <f t="shared" si="24"/>
        <v>0</v>
      </c>
      <c r="M316" s="278"/>
      <c r="N316" s="378"/>
      <c r="O316" s="649"/>
      <c r="P316" s="650"/>
      <c r="Q316" s="602"/>
      <c r="R316" s="276"/>
    </row>
    <row r="317" spans="1:18" ht="12.75">
      <c r="A317" s="392"/>
      <c r="B317" s="391">
        <v>5109</v>
      </c>
      <c r="C317" s="390"/>
      <c r="D317" s="389"/>
      <c r="E317" s="388">
        <v>37</v>
      </c>
      <c r="F317" s="399" t="s">
        <v>396</v>
      </c>
      <c r="G317" s="280">
        <v>75611.5</v>
      </c>
      <c r="H317" s="278">
        <v>73223</v>
      </c>
      <c r="I317" s="278">
        <v>124331.7</v>
      </c>
      <c r="J317" s="279">
        <v>80000</v>
      </c>
      <c r="K317" s="278">
        <v>53046.5</v>
      </c>
      <c r="L317" s="278">
        <f t="shared" si="24"/>
        <v>73411.27272727272</v>
      </c>
      <c r="M317" s="278">
        <f>((H317+I317)+K317)*12/33</f>
        <v>91127.7090909091</v>
      </c>
      <c r="N317" s="378">
        <v>150000</v>
      </c>
      <c r="O317" s="649">
        <v>150000</v>
      </c>
      <c r="P317" s="650">
        <v>100000</v>
      </c>
      <c r="Q317" s="602"/>
      <c r="R317" s="276"/>
    </row>
    <row r="318" spans="1:18" ht="12.75">
      <c r="A318" s="392"/>
      <c r="B318" s="391"/>
      <c r="C318" s="390"/>
      <c r="D318" s="389"/>
      <c r="E318" s="388"/>
      <c r="F318" s="387"/>
      <c r="G318" s="280"/>
      <c r="H318" s="278"/>
      <c r="I318" s="278"/>
      <c r="J318" s="279"/>
      <c r="K318" s="278"/>
      <c r="L318" s="278">
        <f t="shared" si="24"/>
        <v>0</v>
      </c>
      <c r="M318" s="278"/>
      <c r="N318" s="378"/>
      <c r="O318" s="649"/>
      <c r="P318" s="650"/>
      <c r="Q318" s="602"/>
      <c r="R318" s="276"/>
    </row>
    <row r="319" spans="1:18" ht="12.75">
      <c r="A319" s="392"/>
      <c r="B319" s="391">
        <v>5131</v>
      </c>
      <c r="C319" s="390"/>
      <c r="D319" s="389"/>
      <c r="E319" s="388">
        <v>38</v>
      </c>
      <c r="F319" s="399" t="s">
        <v>395</v>
      </c>
      <c r="G319" s="280"/>
      <c r="H319" s="278"/>
      <c r="I319" s="278"/>
      <c r="J319" s="279"/>
      <c r="K319" s="278"/>
      <c r="L319" s="278">
        <f t="shared" si="24"/>
        <v>0</v>
      </c>
      <c r="M319" s="278"/>
      <c r="N319" s="378"/>
      <c r="O319" s="649"/>
      <c r="P319" s="650"/>
      <c r="Q319" s="602"/>
      <c r="R319" s="276"/>
    </row>
    <row r="320" spans="1:18" ht="12.75">
      <c r="A320" s="392"/>
      <c r="B320" s="391"/>
      <c r="C320" s="390"/>
      <c r="D320" s="389"/>
      <c r="E320" s="388"/>
      <c r="F320" s="387" t="s">
        <v>394</v>
      </c>
      <c r="G320" s="280"/>
      <c r="H320" s="278"/>
      <c r="I320" s="278"/>
      <c r="J320" s="279"/>
      <c r="K320" s="278"/>
      <c r="L320" s="278">
        <f t="shared" si="24"/>
        <v>0</v>
      </c>
      <c r="M320" s="278"/>
      <c r="N320" s="378"/>
      <c r="O320" s="649"/>
      <c r="P320" s="650">
        <v>3000000</v>
      </c>
      <c r="Q320" s="602"/>
      <c r="R320" s="276"/>
    </row>
    <row r="321" spans="1:18" ht="12.75">
      <c r="A321" s="392"/>
      <c r="B321" s="391">
        <v>5132</v>
      </c>
      <c r="C321" s="390"/>
      <c r="D321" s="389"/>
      <c r="E321" s="388">
        <v>39</v>
      </c>
      <c r="F321" s="372" t="s">
        <v>393</v>
      </c>
      <c r="G321" s="280">
        <v>22056362.64</v>
      </c>
      <c r="H321" s="278">
        <v>22980626.88</v>
      </c>
      <c r="I321" s="278">
        <v>24080223.42</v>
      </c>
      <c r="J321" s="279">
        <v>25000000</v>
      </c>
      <c r="K321" s="278">
        <v>17511918</v>
      </c>
      <c r="L321" s="278">
        <f t="shared" si="24"/>
        <v>22745057.28</v>
      </c>
      <c r="M321" s="278">
        <f>((H321+I321)+K321)*12/33</f>
        <v>23481006.654545452</v>
      </c>
      <c r="N321" s="378">
        <v>26000000</v>
      </c>
      <c r="O321" s="649">
        <v>26000000</v>
      </c>
      <c r="P321" s="650">
        <v>27000000</v>
      </c>
      <c r="Q321" s="602"/>
      <c r="R321" s="276"/>
    </row>
    <row r="322" spans="1:18" ht="31.5" customHeight="1" thickBot="1">
      <c r="A322" s="414"/>
      <c r="B322" s="413">
        <v>5133</v>
      </c>
      <c r="C322" s="412"/>
      <c r="D322" s="411"/>
      <c r="E322" s="410">
        <v>40</v>
      </c>
      <c r="F322" s="409" t="s">
        <v>392</v>
      </c>
      <c r="G322" s="317"/>
      <c r="H322" s="295"/>
      <c r="I322" s="295"/>
      <c r="J322" s="316"/>
      <c r="K322" s="295"/>
      <c r="L322" s="295">
        <f t="shared" si="24"/>
        <v>0</v>
      </c>
      <c r="M322" s="295"/>
      <c r="N322" s="408">
        <v>500000</v>
      </c>
      <c r="O322" s="651">
        <v>500000</v>
      </c>
      <c r="P322" s="652">
        <v>500000</v>
      </c>
      <c r="Q322" s="603"/>
      <c r="R322" s="314"/>
    </row>
    <row r="323" spans="1:18" ht="12.75">
      <c r="A323" s="407"/>
      <c r="B323" s="406"/>
      <c r="C323" s="405"/>
      <c r="D323" s="404"/>
      <c r="E323" s="403"/>
      <c r="F323" s="402"/>
      <c r="G323" s="308"/>
      <c r="H323" s="306"/>
      <c r="I323" s="306"/>
      <c r="J323" s="307"/>
      <c r="K323" s="306"/>
      <c r="L323" s="306">
        <f>((G323+H323)+K323)*12/33</f>
        <v>0</v>
      </c>
      <c r="M323" s="306"/>
      <c r="N323" s="401"/>
      <c r="O323" s="653"/>
      <c r="P323" s="654"/>
      <c r="Q323" s="604"/>
      <c r="R323" s="304"/>
    </row>
    <row r="324" spans="1:18" ht="12.75">
      <c r="A324" s="392"/>
      <c r="B324" s="391">
        <v>5134</v>
      </c>
      <c r="C324" s="390"/>
      <c r="D324" s="389"/>
      <c r="E324" s="388">
        <v>41</v>
      </c>
      <c r="F324" s="399" t="s">
        <v>391</v>
      </c>
      <c r="G324" s="280">
        <v>73316.5</v>
      </c>
      <c r="H324" s="278">
        <v>76073</v>
      </c>
      <c r="I324" s="278">
        <v>61566</v>
      </c>
      <c r="J324" s="279">
        <v>80000</v>
      </c>
      <c r="K324" s="278">
        <v>50744</v>
      </c>
      <c r="L324" s="278">
        <f>((G324+H324)+K324)*12/33</f>
        <v>72775.81818181818</v>
      </c>
      <c r="M324" s="278">
        <f>((H324+I324)+K324)*12/33</f>
        <v>68502.90909090909</v>
      </c>
      <c r="N324" s="378">
        <v>100000</v>
      </c>
      <c r="O324" s="649">
        <v>100000</v>
      </c>
      <c r="P324" s="650">
        <v>100000</v>
      </c>
      <c r="Q324" s="602"/>
      <c r="R324" s="276"/>
    </row>
    <row r="325" spans="1:18" ht="12.75">
      <c r="A325" s="392"/>
      <c r="B325" s="391"/>
      <c r="C325" s="390"/>
      <c r="D325" s="389"/>
      <c r="E325" s="388"/>
      <c r="F325" s="400"/>
      <c r="G325" s="280"/>
      <c r="H325" s="278"/>
      <c r="I325" s="278"/>
      <c r="J325" s="279"/>
      <c r="K325" s="278"/>
      <c r="L325" s="278">
        <f>((G325+H325)+K325)*12/33</f>
        <v>0</v>
      </c>
      <c r="M325" s="278"/>
      <c r="N325" s="378"/>
      <c r="O325" s="649"/>
      <c r="P325" s="650"/>
      <c r="Q325" s="602"/>
      <c r="R325" s="276"/>
    </row>
    <row r="326" spans="1:18" ht="12.75">
      <c r="A326" s="392"/>
      <c r="B326" s="391">
        <v>5136</v>
      </c>
      <c r="C326" s="390"/>
      <c r="D326" s="389"/>
      <c r="E326" s="388">
        <v>42</v>
      </c>
      <c r="F326" s="399" t="s">
        <v>390</v>
      </c>
      <c r="G326" s="280"/>
      <c r="H326" s="278"/>
      <c r="I326" s="278"/>
      <c r="J326" s="279"/>
      <c r="K326" s="278"/>
      <c r="L326" s="278">
        <f>((G326+H326)+K326)*12/33</f>
        <v>0</v>
      </c>
      <c r="M326" s="278"/>
      <c r="N326" s="378"/>
      <c r="O326" s="649"/>
      <c r="P326" s="650">
        <v>100</v>
      </c>
      <c r="Q326" s="602"/>
      <c r="R326" s="276"/>
    </row>
    <row r="327" spans="1:18" ht="12.75">
      <c r="A327" s="392"/>
      <c r="B327" s="391"/>
      <c r="C327" s="390"/>
      <c r="D327" s="389"/>
      <c r="E327" s="388"/>
      <c r="F327" s="387"/>
      <c r="G327" s="280"/>
      <c r="H327" s="278"/>
      <c r="I327" s="278"/>
      <c r="J327" s="279"/>
      <c r="K327" s="278"/>
      <c r="L327" s="278">
        <f>((G327+H327)+K327)*12/33</f>
        <v>0</v>
      </c>
      <c r="M327" s="278"/>
      <c r="N327" s="378"/>
      <c r="O327" s="649"/>
      <c r="P327" s="650"/>
      <c r="Q327" s="602"/>
      <c r="R327" s="276"/>
    </row>
    <row r="328" spans="1:18" ht="12.75">
      <c r="A328" s="392"/>
      <c r="B328" s="391"/>
      <c r="C328" s="390"/>
      <c r="D328" s="389"/>
      <c r="E328" s="388"/>
      <c r="F328" s="387"/>
      <c r="G328" s="280"/>
      <c r="H328" s="278"/>
      <c r="I328" s="278"/>
      <c r="J328" s="279"/>
      <c r="K328" s="278"/>
      <c r="L328" s="278"/>
      <c r="M328" s="278"/>
      <c r="N328" s="378"/>
      <c r="O328" s="649"/>
      <c r="P328" s="650"/>
      <c r="Q328" s="602"/>
      <c r="R328" s="276"/>
    </row>
    <row r="329" spans="1:18" ht="12.75">
      <c r="A329" s="392"/>
      <c r="B329" s="391">
        <v>5136</v>
      </c>
      <c r="C329" s="390"/>
      <c r="D329" s="389"/>
      <c r="E329" s="388">
        <v>43</v>
      </c>
      <c r="F329" s="399" t="s">
        <v>389</v>
      </c>
      <c r="G329" s="280"/>
      <c r="H329" s="278"/>
      <c r="I329" s="278"/>
      <c r="J329" s="279"/>
      <c r="K329" s="278"/>
      <c r="L329" s="278">
        <f aca="true" t="shared" si="25" ref="L329:L335">((G329+H329)+K329)*12/33</f>
        <v>0</v>
      </c>
      <c r="M329" s="278"/>
      <c r="N329" s="378"/>
      <c r="O329" s="649"/>
      <c r="P329" s="650"/>
      <c r="Q329" s="602"/>
      <c r="R329" s="276"/>
    </row>
    <row r="330" spans="1:18" ht="12.75">
      <c r="A330" s="392"/>
      <c r="B330" s="391"/>
      <c r="C330" s="390"/>
      <c r="D330" s="389"/>
      <c r="E330" s="388"/>
      <c r="F330" s="387"/>
      <c r="G330" s="280"/>
      <c r="H330" s="278"/>
      <c r="I330" s="278"/>
      <c r="J330" s="279"/>
      <c r="K330" s="278"/>
      <c r="L330" s="278">
        <f t="shared" si="25"/>
        <v>0</v>
      </c>
      <c r="M330" s="278"/>
      <c r="N330" s="378"/>
      <c r="O330" s="649"/>
      <c r="P330" s="650"/>
      <c r="Q330" s="602"/>
      <c r="R330" s="276"/>
    </row>
    <row r="331" spans="1:18" ht="12.75">
      <c r="A331" s="392"/>
      <c r="B331" s="391">
        <v>5136</v>
      </c>
      <c r="C331" s="390"/>
      <c r="D331" s="389"/>
      <c r="E331" s="388">
        <v>44</v>
      </c>
      <c r="F331" s="399" t="s">
        <v>388</v>
      </c>
      <c r="G331" s="280"/>
      <c r="H331" s="278"/>
      <c r="I331" s="278"/>
      <c r="J331" s="279"/>
      <c r="K331" s="278"/>
      <c r="L331" s="278">
        <f t="shared" si="25"/>
        <v>0</v>
      </c>
      <c r="M331" s="278"/>
      <c r="N331" s="378"/>
      <c r="O331" s="649"/>
      <c r="P331" s="650"/>
      <c r="Q331" s="602"/>
      <c r="R331" s="276"/>
    </row>
    <row r="332" spans="1:18" ht="12.75">
      <c r="A332" s="398"/>
      <c r="B332" s="397"/>
      <c r="C332" s="396"/>
      <c r="D332" s="395"/>
      <c r="E332" s="394"/>
      <c r="F332" s="387"/>
      <c r="G332" s="280"/>
      <c r="H332" s="278"/>
      <c r="I332" s="278"/>
      <c r="J332" s="279"/>
      <c r="K332" s="278"/>
      <c r="L332" s="278">
        <f t="shared" si="25"/>
        <v>0</v>
      </c>
      <c r="M332" s="278"/>
      <c r="N332" s="378"/>
      <c r="O332" s="649"/>
      <c r="P332" s="650"/>
      <c r="Q332" s="602"/>
      <c r="R332" s="276"/>
    </row>
    <row r="333" spans="1:18" ht="12.75">
      <c r="A333" s="398"/>
      <c r="B333" s="397">
        <v>5106</v>
      </c>
      <c r="C333" s="396"/>
      <c r="D333" s="395"/>
      <c r="E333" s="394">
        <v>45</v>
      </c>
      <c r="F333" s="393" t="s">
        <v>387</v>
      </c>
      <c r="G333" s="280">
        <v>133014.5</v>
      </c>
      <c r="H333" s="278">
        <v>147242.5</v>
      </c>
      <c r="I333" s="278">
        <v>129674</v>
      </c>
      <c r="J333" s="279">
        <v>200000</v>
      </c>
      <c r="K333" s="278">
        <v>55918</v>
      </c>
      <c r="L333" s="278">
        <f t="shared" si="25"/>
        <v>122245.45454545454</v>
      </c>
      <c r="M333" s="278">
        <f>((H333+I333)+K333)*12/33</f>
        <v>121030.72727272728</v>
      </c>
      <c r="N333" s="378">
        <v>250000</v>
      </c>
      <c r="O333" s="649">
        <v>250000</v>
      </c>
      <c r="P333" s="650">
        <v>200000</v>
      </c>
      <c r="Q333" s="602"/>
      <c r="R333" s="276"/>
    </row>
    <row r="334" spans="1:18" ht="12.75">
      <c r="A334" s="398"/>
      <c r="B334" s="397"/>
      <c r="C334" s="396"/>
      <c r="D334" s="395"/>
      <c r="E334" s="394"/>
      <c r="F334" s="393"/>
      <c r="G334" s="280"/>
      <c r="H334" s="278"/>
      <c r="I334" s="278"/>
      <c r="J334" s="279"/>
      <c r="K334" s="278"/>
      <c r="L334" s="278">
        <f t="shared" si="25"/>
        <v>0</v>
      </c>
      <c r="M334" s="278"/>
      <c r="N334" s="378"/>
      <c r="O334" s="649"/>
      <c r="P334" s="650"/>
      <c r="Q334" s="602"/>
      <c r="R334" s="276"/>
    </row>
    <row r="335" spans="1:18" ht="13.5" thickBot="1">
      <c r="A335" s="392"/>
      <c r="B335" s="391"/>
      <c r="C335" s="390"/>
      <c r="D335" s="389"/>
      <c r="E335" s="388"/>
      <c r="F335" s="387"/>
      <c r="G335" s="280"/>
      <c r="H335" s="278"/>
      <c r="I335" s="278"/>
      <c r="J335" s="279"/>
      <c r="K335" s="278"/>
      <c r="L335" s="278">
        <f t="shared" si="25"/>
        <v>0</v>
      </c>
      <c r="M335" s="278"/>
      <c r="N335" s="290"/>
      <c r="O335" s="526"/>
      <c r="P335" s="586"/>
      <c r="Q335" s="585"/>
      <c r="R335" s="314"/>
    </row>
    <row r="336" spans="1:18" ht="13.5" thickBot="1">
      <c r="A336" s="386"/>
      <c r="B336" s="254"/>
      <c r="C336" s="385"/>
      <c r="D336" s="384"/>
      <c r="E336" s="383"/>
      <c r="F336" s="294" t="s">
        <v>386</v>
      </c>
      <c r="G336" s="382">
        <f aca="true" t="shared" si="26" ref="G336:P336">SUM(G219:G335)</f>
        <v>61744005.599999994</v>
      </c>
      <c r="H336" s="331">
        <f t="shared" si="26"/>
        <v>62833469.57000001</v>
      </c>
      <c r="I336" s="331">
        <f t="shared" si="26"/>
        <v>82352066.33000001</v>
      </c>
      <c r="J336" s="329">
        <f t="shared" si="26"/>
        <v>71660840</v>
      </c>
      <c r="K336" s="331">
        <f t="shared" si="26"/>
        <v>58817155.830000006</v>
      </c>
      <c r="L336" s="331">
        <f t="shared" si="26"/>
        <v>66688956.727272734</v>
      </c>
      <c r="M336" s="331">
        <f t="shared" si="26"/>
        <v>74182796.9927273</v>
      </c>
      <c r="N336" s="331">
        <f t="shared" si="26"/>
        <v>76190200</v>
      </c>
      <c r="O336" s="630">
        <f t="shared" si="26"/>
        <v>76190200</v>
      </c>
      <c r="P336" s="631">
        <f t="shared" si="26"/>
        <v>89403800</v>
      </c>
      <c r="Q336" s="590"/>
      <c r="R336" s="291"/>
    </row>
    <row r="337" spans="1:18" ht="12.75">
      <c r="A337" s="300"/>
      <c r="B337" s="299"/>
      <c r="C337" s="298"/>
      <c r="D337" s="298"/>
      <c r="E337" s="380"/>
      <c r="F337" s="381"/>
      <c r="G337" s="280"/>
      <c r="H337" s="278"/>
      <c r="I337" s="278"/>
      <c r="J337" s="279"/>
      <c r="K337" s="278"/>
      <c r="L337" s="278">
        <f aca="true" t="shared" si="27" ref="L337:L348">((G337+H337)+K337)*12/33</f>
        <v>0</v>
      </c>
      <c r="M337" s="306"/>
      <c r="N337" s="305"/>
      <c r="O337" s="526"/>
      <c r="P337" s="586"/>
      <c r="Q337" s="585"/>
      <c r="R337" s="276"/>
    </row>
    <row r="338" spans="1:18" ht="15">
      <c r="A338" s="300"/>
      <c r="B338" s="299"/>
      <c r="C338" s="298"/>
      <c r="D338" s="298">
        <v>20</v>
      </c>
      <c r="E338" s="380"/>
      <c r="F338" s="379" t="s">
        <v>385</v>
      </c>
      <c r="G338" s="280"/>
      <c r="H338" s="278"/>
      <c r="I338" s="278"/>
      <c r="J338" s="279"/>
      <c r="K338" s="278"/>
      <c r="L338" s="278">
        <f t="shared" si="27"/>
        <v>0</v>
      </c>
      <c r="M338" s="278"/>
      <c r="N338" s="290"/>
      <c r="O338" s="526"/>
      <c r="P338" s="586"/>
      <c r="Q338" s="585"/>
      <c r="R338" s="276"/>
    </row>
    <row r="339" spans="1:18" ht="14.25">
      <c r="A339" s="300"/>
      <c r="B339" s="299"/>
      <c r="C339" s="298"/>
      <c r="D339" s="298"/>
      <c r="E339" s="297">
        <v>10</v>
      </c>
      <c r="F339" s="296" t="s">
        <v>384</v>
      </c>
      <c r="G339" s="280"/>
      <c r="H339" s="278"/>
      <c r="I339" s="278"/>
      <c r="J339" s="279"/>
      <c r="K339" s="278"/>
      <c r="L339" s="278">
        <f t="shared" si="27"/>
        <v>0</v>
      </c>
      <c r="M339" s="278"/>
      <c r="N339" s="290"/>
      <c r="O339" s="526"/>
      <c r="P339" s="586"/>
      <c r="Q339" s="585"/>
      <c r="R339" s="276"/>
    </row>
    <row r="340" spans="1:18" ht="12.75">
      <c r="A340" s="300"/>
      <c r="B340" s="299">
        <v>442</v>
      </c>
      <c r="C340" s="298"/>
      <c r="D340" s="298"/>
      <c r="E340" s="369">
        <v>11</v>
      </c>
      <c r="F340" s="372" t="s">
        <v>383</v>
      </c>
      <c r="G340" s="280">
        <v>10703.25</v>
      </c>
      <c r="H340" s="278">
        <v>1057.68</v>
      </c>
      <c r="I340" s="278">
        <v>9250</v>
      </c>
      <c r="J340" s="279">
        <v>10000</v>
      </c>
      <c r="K340" s="278">
        <v>5503.75</v>
      </c>
      <c r="L340" s="278">
        <f t="shared" si="27"/>
        <v>6278.0654545454545</v>
      </c>
      <c r="M340" s="278">
        <f>((H340+I340)+K340)*12/33</f>
        <v>5749.610909090909</v>
      </c>
      <c r="N340" s="378">
        <v>10000</v>
      </c>
      <c r="O340" s="649">
        <v>10000</v>
      </c>
      <c r="P340" s="650">
        <v>10000</v>
      </c>
      <c r="Q340" s="602"/>
      <c r="R340" s="276"/>
    </row>
    <row r="341" spans="1:18" ht="12.75">
      <c r="A341" s="300"/>
      <c r="B341" s="299"/>
      <c r="C341" s="298"/>
      <c r="D341" s="298"/>
      <c r="E341" s="369"/>
      <c r="F341" s="371"/>
      <c r="G341" s="280"/>
      <c r="H341" s="278"/>
      <c r="I341" s="278"/>
      <c r="J341" s="279"/>
      <c r="K341" s="278"/>
      <c r="L341" s="278">
        <f t="shared" si="27"/>
        <v>0</v>
      </c>
      <c r="M341" s="278"/>
      <c r="N341" s="335"/>
      <c r="O341" s="624"/>
      <c r="P341" s="625"/>
      <c r="Q341" s="587"/>
      <c r="R341" s="276"/>
    </row>
    <row r="342" spans="1:18" ht="12.75">
      <c r="A342" s="300"/>
      <c r="B342" s="299"/>
      <c r="C342" s="298"/>
      <c r="D342" s="298"/>
      <c r="E342" s="369">
        <v>12</v>
      </c>
      <c r="F342" s="372" t="s">
        <v>382</v>
      </c>
      <c r="G342" s="280"/>
      <c r="H342" s="278"/>
      <c r="I342" s="278"/>
      <c r="J342" s="279"/>
      <c r="K342" s="278">
        <v>292.4</v>
      </c>
      <c r="L342" s="278">
        <f t="shared" si="27"/>
        <v>106.32727272727271</v>
      </c>
      <c r="M342" s="278">
        <f>((H342+I342)+K342)*12/33</f>
        <v>106.32727272727271</v>
      </c>
      <c r="N342" s="335"/>
      <c r="O342" s="624"/>
      <c r="P342" s="625">
        <v>100</v>
      </c>
      <c r="Q342" s="587"/>
      <c r="R342" s="276"/>
    </row>
    <row r="343" spans="1:18" ht="12.75">
      <c r="A343" s="300"/>
      <c r="B343" s="299"/>
      <c r="C343" s="298"/>
      <c r="D343" s="298"/>
      <c r="E343" s="369"/>
      <c r="F343" s="372"/>
      <c r="G343" s="280"/>
      <c r="H343" s="278"/>
      <c r="I343" s="278"/>
      <c r="J343" s="279"/>
      <c r="K343" s="278"/>
      <c r="L343" s="278">
        <f t="shared" si="27"/>
        <v>0</v>
      </c>
      <c r="M343" s="278"/>
      <c r="N343" s="335"/>
      <c r="O343" s="624"/>
      <c r="P343" s="625"/>
      <c r="Q343" s="587"/>
      <c r="R343" s="276"/>
    </row>
    <row r="344" spans="1:18" ht="12.75">
      <c r="A344" s="300"/>
      <c r="B344" s="299">
        <v>443</v>
      </c>
      <c r="C344" s="298"/>
      <c r="D344" s="298"/>
      <c r="E344" s="369">
        <v>13</v>
      </c>
      <c r="F344" s="370" t="s">
        <v>381</v>
      </c>
      <c r="G344" s="280"/>
      <c r="H344" s="278"/>
      <c r="I344" s="278"/>
      <c r="J344" s="279"/>
      <c r="K344" s="278"/>
      <c r="L344" s="278">
        <f t="shared" si="27"/>
        <v>0</v>
      </c>
      <c r="M344" s="278"/>
      <c r="N344" s="335"/>
      <c r="O344" s="624"/>
      <c r="P344" s="625"/>
      <c r="Q344" s="587"/>
      <c r="R344" s="276"/>
    </row>
    <row r="345" spans="1:18" ht="12.75">
      <c r="A345" s="300"/>
      <c r="B345" s="299"/>
      <c r="C345" s="298"/>
      <c r="D345" s="298"/>
      <c r="E345" s="369"/>
      <c r="F345" s="372"/>
      <c r="G345" s="280"/>
      <c r="H345" s="278"/>
      <c r="I345" s="278"/>
      <c r="J345" s="279"/>
      <c r="K345" s="278"/>
      <c r="L345" s="278">
        <f t="shared" si="27"/>
        <v>0</v>
      </c>
      <c r="M345" s="278"/>
      <c r="N345" s="335"/>
      <c r="O345" s="624"/>
      <c r="P345" s="625"/>
      <c r="Q345" s="587"/>
      <c r="R345" s="276"/>
    </row>
    <row r="346" spans="1:18" ht="12.75">
      <c r="A346" s="300"/>
      <c r="B346" s="299">
        <v>444</v>
      </c>
      <c r="C346" s="298"/>
      <c r="D346" s="298"/>
      <c r="E346" s="369">
        <v>14</v>
      </c>
      <c r="F346" s="372" t="s">
        <v>380</v>
      </c>
      <c r="G346" s="280"/>
      <c r="H346" s="278"/>
      <c r="I346" s="278"/>
      <c r="J346" s="279"/>
      <c r="K346" s="278"/>
      <c r="L346" s="278">
        <f t="shared" si="27"/>
        <v>0</v>
      </c>
      <c r="M346" s="278"/>
      <c r="N346" s="335"/>
      <c r="O346" s="624"/>
      <c r="P346" s="625"/>
      <c r="Q346" s="587"/>
      <c r="R346" s="276"/>
    </row>
    <row r="347" spans="1:18" ht="12.75">
      <c r="A347" s="300"/>
      <c r="B347" s="299"/>
      <c r="C347" s="298"/>
      <c r="D347" s="298"/>
      <c r="E347" s="369"/>
      <c r="F347" s="372"/>
      <c r="G347" s="280"/>
      <c r="H347" s="278"/>
      <c r="I347" s="278"/>
      <c r="J347" s="279"/>
      <c r="K347" s="278"/>
      <c r="L347" s="278">
        <f t="shared" si="27"/>
        <v>0</v>
      </c>
      <c r="M347" s="278"/>
      <c r="N347" s="335"/>
      <c r="O347" s="624"/>
      <c r="P347" s="625"/>
      <c r="Q347" s="587"/>
      <c r="R347" s="276"/>
    </row>
    <row r="348" spans="1:18" ht="12.75">
      <c r="A348" s="300"/>
      <c r="B348" s="299">
        <v>445</v>
      </c>
      <c r="C348" s="298"/>
      <c r="D348" s="298"/>
      <c r="E348" s="369">
        <v>15</v>
      </c>
      <c r="F348" s="370" t="s">
        <v>379</v>
      </c>
      <c r="G348" s="280"/>
      <c r="H348" s="278"/>
      <c r="I348" s="278"/>
      <c r="J348" s="279"/>
      <c r="K348" s="278"/>
      <c r="L348" s="278">
        <f t="shared" si="27"/>
        <v>0</v>
      </c>
      <c r="M348" s="278"/>
      <c r="N348" s="335"/>
      <c r="O348" s="624"/>
      <c r="P348" s="625"/>
      <c r="Q348" s="587"/>
      <c r="R348" s="276"/>
    </row>
    <row r="349" spans="1:18" ht="12.75">
      <c r="A349" s="300"/>
      <c r="B349" s="299"/>
      <c r="C349" s="298"/>
      <c r="D349" s="298"/>
      <c r="E349" s="369"/>
      <c r="F349" s="370"/>
      <c r="G349" s="280"/>
      <c r="H349" s="278"/>
      <c r="I349" s="278"/>
      <c r="J349" s="279"/>
      <c r="K349" s="278"/>
      <c r="L349" s="278"/>
      <c r="M349" s="278"/>
      <c r="N349" s="335"/>
      <c r="O349" s="624"/>
      <c r="P349" s="625"/>
      <c r="Q349" s="587"/>
      <c r="R349" s="276"/>
    </row>
    <row r="350" spans="1:18" ht="12.75">
      <c r="A350" s="300"/>
      <c r="B350" s="299"/>
      <c r="C350" s="298"/>
      <c r="D350" s="298"/>
      <c r="E350" s="369">
        <v>16</v>
      </c>
      <c r="F350" s="377" t="s">
        <v>378</v>
      </c>
      <c r="G350" s="280"/>
      <c r="H350" s="278">
        <v>38453.5</v>
      </c>
      <c r="I350" s="278">
        <v>252028.55</v>
      </c>
      <c r="J350" s="279">
        <v>20000</v>
      </c>
      <c r="K350" s="278">
        <v>156290.93</v>
      </c>
      <c r="L350" s="278">
        <f>((G350+H350)+K350)*12/33</f>
        <v>70816.15636363637</v>
      </c>
      <c r="M350" s="278">
        <f>((H350+I350)+K350)*12/33</f>
        <v>162462.90181818182</v>
      </c>
      <c r="N350" s="335">
        <v>60000</v>
      </c>
      <c r="O350" s="624">
        <v>60000</v>
      </c>
      <c r="P350" s="625">
        <v>200000</v>
      </c>
      <c r="Q350" s="587"/>
      <c r="R350" s="276"/>
    </row>
    <row r="351" spans="1:18" ht="12.75">
      <c r="A351" s="300"/>
      <c r="B351" s="299"/>
      <c r="C351" s="298"/>
      <c r="D351" s="298"/>
      <c r="E351" s="369"/>
      <c r="F351" s="377"/>
      <c r="G351" s="280"/>
      <c r="H351" s="278"/>
      <c r="I351" s="278"/>
      <c r="J351" s="279"/>
      <c r="K351" s="278"/>
      <c r="L351" s="278"/>
      <c r="M351" s="278"/>
      <c r="N351" s="335"/>
      <c r="O351" s="624"/>
      <c r="P351" s="625"/>
      <c r="Q351" s="587"/>
      <c r="R351" s="276"/>
    </row>
    <row r="352" spans="1:18" ht="14.25">
      <c r="A352" s="300"/>
      <c r="B352" s="299"/>
      <c r="C352" s="298"/>
      <c r="D352" s="298"/>
      <c r="E352" s="297">
        <v>20</v>
      </c>
      <c r="F352" s="296" t="s">
        <v>377</v>
      </c>
      <c r="G352" s="280"/>
      <c r="H352" s="278"/>
      <c r="I352" s="278"/>
      <c r="J352" s="279"/>
      <c r="K352" s="278"/>
      <c r="L352" s="278">
        <f aca="true" t="shared" si="28" ref="L352:L359">((G352+H352)+K352)*12/33</f>
        <v>0</v>
      </c>
      <c r="M352" s="278"/>
      <c r="N352" s="335"/>
      <c r="O352" s="624"/>
      <c r="P352" s="625"/>
      <c r="Q352" s="587"/>
      <c r="R352" s="276"/>
    </row>
    <row r="353" spans="1:18" ht="14.25">
      <c r="A353" s="300"/>
      <c r="B353" s="299"/>
      <c r="C353" s="298"/>
      <c r="D353" s="298"/>
      <c r="E353" s="297"/>
      <c r="F353" s="301"/>
      <c r="G353" s="280"/>
      <c r="H353" s="278"/>
      <c r="I353" s="278"/>
      <c r="J353" s="279"/>
      <c r="K353" s="278"/>
      <c r="L353" s="278">
        <f t="shared" si="28"/>
        <v>0</v>
      </c>
      <c r="M353" s="278"/>
      <c r="N353" s="335"/>
      <c r="O353" s="624"/>
      <c r="P353" s="625"/>
      <c r="Q353" s="587"/>
      <c r="R353" s="276"/>
    </row>
    <row r="354" spans="1:18" ht="12.75">
      <c r="A354" s="300"/>
      <c r="B354" s="299">
        <v>5241</v>
      </c>
      <c r="C354" s="298"/>
      <c r="D354" s="298"/>
      <c r="E354" s="369">
        <v>21</v>
      </c>
      <c r="F354" s="370" t="s">
        <v>376</v>
      </c>
      <c r="G354" s="280"/>
      <c r="H354" s="278"/>
      <c r="I354" s="278"/>
      <c r="J354" s="279"/>
      <c r="K354" s="278"/>
      <c r="L354" s="278">
        <f t="shared" si="28"/>
        <v>0</v>
      </c>
      <c r="M354" s="278"/>
      <c r="N354" s="335"/>
      <c r="O354" s="624"/>
      <c r="P354" s="625"/>
      <c r="Q354" s="587"/>
      <c r="R354" s="276"/>
    </row>
    <row r="355" spans="1:18" ht="12.75">
      <c r="A355" s="300"/>
      <c r="B355" s="299"/>
      <c r="C355" s="298"/>
      <c r="D355" s="298"/>
      <c r="E355" s="369"/>
      <c r="F355" s="372"/>
      <c r="G355" s="280"/>
      <c r="H355" s="278"/>
      <c r="I355" s="278"/>
      <c r="J355" s="279"/>
      <c r="K355" s="278"/>
      <c r="L355" s="278">
        <f t="shared" si="28"/>
        <v>0</v>
      </c>
      <c r="M355" s="278"/>
      <c r="N355" s="335"/>
      <c r="O355" s="624"/>
      <c r="P355" s="625"/>
      <c r="Q355" s="587"/>
      <c r="R355" s="276"/>
    </row>
    <row r="356" spans="1:18" ht="12.75">
      <c r="A356" s="300"/>
      <c r="B356" s="299">
        <v>5242</v>
      </c>
      <c r="C356" s="298"/>
      <c r="D356" s="298"/>
      <c r="E356" s="369">
        <v>22</v>
      </c>
      <c r="F356" s="370" t="s">
        <v>375</v>
      </c>
      <c r="G356" s="280"/>
      <c r="H356" s="278"/>
      <c r="I356" s="278"/>
      <c r="J356" s="279"/>
      <c r="K356" s="278"/>
      <c r="L356" s="278">
        <f t="shared" si="28"/>
        <v>0</v>
      </c>
      <c r="M356" s="278"/>
      <c r="N356" s="335"/>
      <c r="O356" s="624"/>
      <c r="P356" s="625"/>
      <c r="Q356" s="587"/>
      <c r="R356" s="276"/>
    </row>
    <row r="357" spans="1:18" ht="6" customHeight="1">
      <c r="A357" s="300"/>
      <c r="B357" s="299"/>
      <c r="C357" s="298"/>
      <c r="D357" s="298"/>
      <c r="E357" s="369"/>
      <c r="F357" s="372"/>
      <c r="G357" s="280"/>
      <c r="H357" s="278"/>
      <c r="I357" s="278"/>
      <c r="J357" s="279"/>
      <c r="K357" s="278"/>
      <c r="L357" s="278">
        <f t="shared" si="28"/>
        <v>0</v>
      </c>
      <c r="M357" s="278"/>
      <c r="N357" s="335"/>
      <c r="O357" s="624"/>
      <c r="P357" s="625"/>
      <c r="Q357" s="587"/>
      <c r="R357" s="276"/>
    </row>
    <row r="358" spans="1:18" ht="21.75" customHeight="1" thickBot="1">
      <c r="A358" s="322"/>
      <c r="B358" s="321">
        <v>5243</v>
      </c>
      <c r="C358" s="320"/>
      <c r="D358" s="320"/>
      <c r="E358" s="376">
        <v>23</v>
      </c>
      <c r="F358" s="375" t="s">
        <v>374</v>
      </c>
      <c r="G358" s="317"/>
      <c r="H358" s="295"/>
      <c r="I358" s="295"/>
      <c r="J358" s="316"/>
      <c r="K358" s="295"/>
      <c r="L358" s="295">
        <f t="shared" si="28"/>
        <v>0</v>
      </c>
      <c r="M358" s="295"/>
      <c r="N358" s="334"/>
      <c r="O358" s="643"/>
      <c r="P358" s="644"/>
      <c r="Q358" s="599"/>
      <c r="R358" s="314"/>
    </row>
    <row r="359" spans="1:18" ht="12.75">
      <c r="A359" s="313"/>
      <c r="B359" s="312">
        <v>5244</v>
      </c>
      <c r="C359" s="311"/>
      <c r="D359" s="311"/>
      <c r="E359" s="367">
        <v>24</v>
      </c>
      <c r="F359" s="374" t="s">
        <v>373</v>
      </c>
      <c r="G359" s="308"/>
      <c r="H359" s="306"/>
      <c r="I359" s="306"/>
      <c r="J359" s="307"/>
      <c r="K359" s="306"/>
      <c r="L359" s="306">
        <f t="shared" si="28"/>
        <v>0</v>
      </c>
      <c r="M359" s="306"/>
      <c r="N359" s="373"/>
      <c r="O359" s="645"/>
      <c r="P359" s="646"/>
      <c r="Q359" s="600"/>
      <c r="R359" s="304"/>
    </row>
    <row r="360" spans="1:18" ht="12.75">
      <c r="A360" s="300"/>
      <c r="B360" s="299"/>
      <c r="C360" s="298"/>
      <c r="D360" s="298"/>
      <c r="E360" s="369"/>
      <c r="F360" s="370"/>
      <c r="G360" s="280"/>
      <c r="H360" s="278"/>
      <c r="I360" s="278"/>
      <c r="J360" s="279"/>
      <c r="K360" s="278"/>
      <c r="L360" s="278"/>
      <c r="M360" s="278"/>
      <c r="N360" s="335"/>
      <c r="O360" s="624"/>
      <c r="P360" s="625"/>
      <c r="Q360" s="587"/>
      <c r="R360" s="276"/>
    </row>
    <row r="361" spans="1:18" ht="14.25">
      <c r="A361" s="300"/>
      <c r="B361" s="299"/>
      <c r="C361" s="298"/>
      <c r="D361" s="298"/>
      <c r="E361" s="297">
        <v>30</v>
      </c>
      <c r="F361" s="296" t="s">
        <v>372</v>
      </c>
      <c r="G361" s="280"/>
      <c r="H361" s="278"/>
      <c r="I361" s="278"/>
      <c r="J361" s="279"/>
      <c r="K361" s="278"/>
      <c r="L361" s="278">
        <f>((G361+H361)+K361)*12/33</f>
        <v>0</v>
      </c>
      <c r="M361" s="278"/>
      <c r="N361" s="335"/>
      <c r="O361" s="624"/>
      <c r="P361" s="625"/>
      <c r="Q361" s="587"/>
      <c r="R361" s="276"/>
    </row>
    <row r="362" spans="1:18" ht="14.25">
      <c r="A362" s="300"/>
      <c r="B362" s="299"/>
      <c r="C362" s="298"/>
      <c r="D362" s="298"/>
      <c r="E362" s="297"/>
      <c r="F362" s="296"/>
      <c r="G362" s="280"/>
      <c r="H362" s="278"/>
      <c r="I362" s="278"/>
      <c r="J362" s="279"/>
      <c r="K362" s="278"/>
      <c r="L362" s="278"/>
      <c r="M362" s="278"/>
      <c r="N362" s="335"/>
      <c r="O362" s="624"/>
      <c r="P362" s="625"/>
      <c r="Q362" s="587"/>
      <c r="R362" s="276"/>
    </row>
    <row r="363" spans="1:18" ht="12.75">
      <c r="A363" s="300"/>
      <c r="B363" s="299">
        <v>5141</v>
      </c>
      <c r="C363" s="298"/>
      <c r="D363" s="298"/>
      <c r="E363" s="369">
        <v>31</v>
      </c>
      <c r="F363" s="370" t="s">
        <v>371</v>
      </c>
      <c r="G363" s="280"/>
      <c r="H363" s="278"/>
      <c r="I363" s="278"/>
      <c r="J363" s="279"/>
      <c r="K363" s="278"/>
      <c r="L363" s="278">
        <f aca="true" t="shared" si="29" ref="L363:L370">((G363+H363)+K363)*12/33</f>
        <v>0</v>
      </c>
      <c r="M363" s="278"/>
      <c r="N363" s="335"/>
      <c r="O363" s="624"/>
      <c r="P363" s="625"/>
      <c r="Q363" s="587"/>
      <c r="R363" s="276"/>
    </row>
    <row r="364" spans="1:18" ht="12.75">
      <c r="A364" s="300"/>
      <c r="B364" s="299"/>
      <c r="C364" s="298"/>
      <c r="D364" s="298"/>
      <c r="E364" s="369"/>
      <c r="F364" s="372"/>
      <c r="G364" s="280"/>
      <c r="H364" s="278"/>
      <c r="I364" s="278"/>
      <c r="J364" s="279"/>
      <c r="K364" s="278"/>
      <c r="L364" s="278">
        <f t="shared" si="29"/>
        <v>0</v>
      </c>
      <c r="M364" s="278"/>
      <c r="N364" s="335"/>
      <c r="O364" s="624"/>
      <c r="P364" s="625"/>
      <c r="Q364" s="587"/>
      <c r="R364" s="276"/>
    </row>
    <row r="365" spans="1:18" ht="12.75">
      <c r="A365" s="300"/>
      <c r="B365" s="299">
        <v>5142</v>
      </c>
      <c r="C365" s="298"/>
      <c r="D365" s="298"/>
      <c r="E365" s="369">
        <v>32</v>
      </c>
      <c r="F365" s="370" t="s">
        <v>370</v>
      </c>
      <c r="G365" s="280">
        <v>96000</v>
      </c>
      <c r="H365" s="278">
        <v>30000</v>
      </c>
      <c r="I365" s="278">
        <v>49000</v>
      </c>
      <c r="J365" s="279">
        <v>150000</v>
      </c>
      <c r="K365" s="278">
        <v>14340</v>
      </c>
      <c r="L365" s="278">
        <f t="shared" si="29"/>
        <v>51032.72727272727</v>
      </c>
      <c r="M365" s="278">
        <f>((H365+I365)+K365)*12/33</f>
        <v>33941.818181818184</v>
      </c>
      <c r="N365" s="335">
        <v>250000</v>
      </c>
      <c r="O365" s="624">
        <v>250000</v>
      </c>
      <c r="P365" s="625">
        <v>300000</v>
      </c>
      <c r="Q365" s="587"/>
      <c r="R365" s="276"/>
    </row>
    <row r="366" spans="1:18" ht="12.75">
      <c r="A366" s="300"/>
      <c r="B366" s="299"/>
      <c r="C366" s="298"/>
      <c r="D366" s="298"/>
      <c r="E366" s="369"/>
      <c r="F366" s="372"/>
      <c r="G366" s="280"/>
      <c r="H366" s="278"/>
      <c r="I366" s="278"/>
      <c r="J366" s="279"/>
      <c r="K366" s="278"/>
      <c r="L366" s="278">
        <f t="shared" si="29"/>
        <v>0</v>
      </c>
      <c r="M366" s="278"/>
      <c r="N366" s="335"/>
      <c r="O366" s="624"/>
      <c r="P366" s="625"/>
      <c r="Q366" s="587"/>
      <c r="R366" s="276"/>
    </row>
    <row r="367" spans="1:18" ht="12.75">
      <c r="A367" s="300"/>
      <c r="B367" s="299">
        <v>5143</v>
      </c>
      <c r="C367" s="298"/>
      <c r="D367" s="298"/>
      <c r="E367" s="369">
        <v>33</v>
      </c>
      <c r="F367" s="372" t="s">
        <v>369</v>
      </c>
      <c r="G367" s="280">
        <v>46751.51</v>
      </c>
      <c r="H367" s="278">
        <v>63039.7</v>
      </c>
      <c r="I367" s="278">
        <v>198414</v>
      </c>
      <c r="J367" s="279">
        <v>50000</v>
      </c>
      <c r="K367" s="278">
        <v>125806.55</v>
      </c>
      <c r="L367" s="278">
        <f t="shared" si="29"/>
        <v>85671.91272727273</v>
      </c>
      <c r="M367" s="278">
        <f>((H367+I367)+K367)*12/33</f>
        <v>140821.9090909091</v>
      </c>
      <c r="N367" s="335">
        <v>60000</v>
      </c>
      <c r="O367" s="624">
        <v>60000</v>
      </c>
      <c r="P367" s="625">
        <v>150000</v>
      </c>
      <c r="Q367" s="587"/>
      <c r="R367" s="276"/>
    </row>
    <row r="368" spans="1:18" ht="12.75">
      <c r="A368" s="300"/>
      <c r="B368" s="299"/>
      <c r="C368" s="298"/>
      <c r="D368" s="298"/>
      <c r="E368" s="369"/>
      <c r="F368" s="371"/>
      <c r="G368" s="280"/>
      <c r="H368" s="278"/>
      <c r="I368" s="278"/>
      <c r="J368" s="279"/>
      <c r="K368" s="278"/>
      <c r="L368" s="278">
        <f t="shared" si="29"/>
        <v>0</v>
      </c>
      <c r="M368" s="278"/>
      <c r="N368" s="335"/>
      <c r="O368" s="624"/>
      <c r="P368" s="625"/>
      <c r="Q368" s="587"/>
      <c r="R368" s="276"/>
    </row>
    <row r="369" spans="1:18" ht="12.75">
      <c r="A369" s="300"/>
      <c r="B369" s="299">
        <v>5144</v>
      </c>
      <c r="C369" s="298"/>
      <c r="D369" s="298"/>
      <c r="E369" s="369">
        <v>34</v>
      </c>
      <c r="F369" s="370" t="s">
        <v>368</v>
      </c>
      <c r="G369" s="280">
        <v>595961.2</v>
      </c>
      <c r="H369" s="278">
        <v>522667.7</v>
      </c>
      <c r="I369" s="278">
        <v>510791.85</v>
      </c>
      <c r="J369" s="279">
        <v>700000</v>
      </c>
      <c r="K369" s="278">
        <v>484809</v>
      </c>
      <c r="L369" s="278">
        <f t="shared" si="29"/>
        <v>583068.3272727272</v>
      </c>
      <c r="M369" s="278">
        <f>((H369+I369)+K369)*12/33</f>
        <v>552097.6545454545</v>
      </c>
      <c r="N369" s="335">
        <v>600000</v>
      </c>
      <c r="O369" s="624">
        <v>600000</v>
      </c>
      <c r="P369" s="625">
        <v>600000</v>
      </c>
      <c r="Q369" s="587"/>
      <c r="R369" s="276"/>
    </row>
    <row r="370" spans="1:18" ht="13.5" thickBot="1">
      <c r="A370" s="300"/>
      <c r="B370" s="299"/>
      <c r="C370" s="298"/>
      <c r="D370" s="298"/>
      <c r="E370" s="369"/>
      <c r="F370" s="18"/>
      <c r="G370" s="280"/>
      <c r="H370" s="278"/>
      <c r="I370" s="278"/>
      <c r="J370" s="279"/>
      <c r="K370" s="278"/>
      <c r="L370" s="278">
        <f t="shared" si="29"/>
        <v>0</v>
      </c>
      <c r="M370" s="278"/>
      <c r="N370" s="290"/>
      <c r="O370" s="526"/>
      <c r="P370" s="586"/>
      <c r="Q370" s="585"/>
      <c r="R370" s="314"/>
    </row>
    <row r="371" spans="1:18" ht="13.5" thickBot="1">
      <c r="A371" s="285"/>
      <c r="B371" s="284"/>
      <c r="C371" s="283"/>
      <c r="D371" s="283"/>
      <c r="E371" s="282"/>
      <c r="F371" s="333" t="s">
        <v>367</v>
      </c>
      <c r="G371" s="332">
        <f aca="true" t="shared" si="30" ref="G371:P371">SUM(G338:G370)</f>
        <v>749415.96</v>
      </c>
      <c r="H371" s="331">
        <f t="shared" si="30"/>
        <v>655218.5800000001</v>
      </c>
      <c r="I371" s="331">
        <f t="shared" si="30"/>
        <v>1019484.3999999999</v>
      </c>
      <c r="J371" s="329">
        <f t="shared" si="30"/>
        <v>930000</v>
      </c>
      <c r="K371" s="331">
        <f t="shared" si="30"/>
        <v>787042.63</v>
      </c>
      <c r="L371" s="331">
        <f t="shared" si="30"/>
        <v>796973.5163636362</v>
      </c>
      <c r="M371" s="331">
        <f t="shared" si="30"/>
        <v>895180.2218181818</v>
      </c>
      <c r="N371" s="331">
        <f t="shared" si="30"/>
        <v>980000</v>
      </c>
      <c r="O371" s="630">
        <f t="shared" si="30"/>
        <v>980000</v>
      </c>
      <c r="P371" s="631">
        <f t="shared" si="30"/>
        <v>1260100</v>
      </c>
      <c r="Q371" s="590"/>
      <c r="R371" s="291"/>
    </row>
    <row r="372" spans="1:18" ht="13.5" thickBot="1">
      <c r="A372" s="285"/>
      <c r="B372" s="284"/>
      <c r="C372" s="283"/>
      <c r="D372" s="283"/>
      <c r="E372" s="282"/>
      <c r="F372" s="368" t="s">
        <v>366</v>
      </c>
      <c r="G372" s="328">
        <f aca="true" t="shared" si="31" ref="G372:P372">G371+G336</f>
        <v>62493421.559999995</v>
      </c>
      <c r="H372" s="329">
        <f t="shared" si="31"/>
        <v>63488688.150000006</v>
      </c>
      <c r="I372" s="329">
        <f t="shared" si="31"/>
        <v>83371550.73000002</v>
      </c>
      <c r="J372" s="329">
        <f t="shared" si="31"/>
        <v>72590840</v>
      </c>
      <c r="K372" s="329">
        <f t="shared" si="31"/>
        <v>59604198.46000001</v>
      </c>
      <c r="L372" s="329">
        <f t="shared" si="31"/>
        <v>67485930.24363637</v>
      </c>
      <c r="M372" s="329">
        <f t="shared" si="31"/>
        <v>75077977.21454547</v>
      </c>
      <c r="N372" s="329">
        <f t="shared" si="31"/>
        <v>77170200</v>
      </c>
      <c r="O372" s="636">
        <f t="shared" si="31"/>
        <v>77170200</v>
      </c>
      <c r="P372" s="637">
        <f t="shared" si="31"/>
        <v>90663900</v>
      </c>
      <c r="Q372" s="594"/>
      <c r="R372" s="328"/>
    </row>
    <row r="373" spans="1:18" ht="12.75">
      <c r="A373" s="313"/>
      <c r="B373" s="312"/>
      <c r="C373" s="311"/>
      <c r="D373" s="311"/>
      <c r="E373" s="367"/>
      <c r="F373" s="366"/>
      <c r="G373" s="308"/>
      <c r="H373" s="306"/>
      <c r="I373" s="306"/>
      <c r="J373" s="307"/>
      <c r="K373" s="306"/>
      <c r="L373" s="306">
        <f aca="true" t="shared" si="32" ref="L373:L381">((G373+H373)+K373)*12/33</f>
        <v>0</v>
      </c>
      <c r="M373" s="306"/>
      <c r="N373" s="305"/>
      <c r="O373" s="632"/>
      <c r="P373" s="633"/>
      <c r="Q373" s="591"/>
      <c r="R373" s="276"/>
    </row>
    <row r="374" spans="1:18" ht="15.75">
      <c r="A374" s="300"/>
      <c r="B374" s="327"/>
      <c r="C374" s="326">
        <v>50</v>
      </c>
      <c r="D374" s="326"/>
      <c r="E374" s="302"/>
      <c r="F374" s="324" t="s">
        <v>365</v>
      </c>
      <c r="G374" s="280"/>
      <c r="H374" s="278"/>
      <c r="I374" s="278"/>
      <c r="J374" s="279"/>
      <c r="K374" s="278"/>
      <c r="L374" s="278">
        <f t="shared" si="32"/>
        <v>0</v>
      </c>
      <c r="M374" s="278"/>
      <c r="N374" s="365"/>
      <c r="O374" s="622"/>
      <c r="P374" s="623"/>
      <c r="Q374" s="598"/>
      <c r="R374" s="276"/>
    </row>
    <row r="375" spans="1:18" ht="12.75">
      <c r="A375" s="300"/>
      <c r="B375" s="299"/>
      <c r="C375" s="298"/>
      <c r="D375" s="298"/>
      <c r="E375" s="297"/>
      <c r="F375" s="67"/>
      <c r="G375" s="280"/>
      <c r="H375" s="278"/>
      <c r="I375" s="278"/>
      <c r="J375" s="279"/>
      <c r="K375" s="278"/>
      <c r="L375" s="278">
        <f t="shared" si="32"/>
        <v>0</v>
      </c>
      <c r="M375" s="278"/>
      <c r="N375" s="290"/>
      <c r="O375" s="526"/>
      <c r="P375" s="586"/>
      <c r="Q375" s="585"/>
      <c r="R375" s="276"/>
    </row>
    <row r="376" spans="1:18" ht="15.75" thickBot="1">
      <c r="A376" s="322"/>
      <c r="B376" s="321"/>
      <c r="C376" s="320"/>
      <c r="D376" s="320"/>
      <c r="E376" s="319"/>
      <c r="F376" s="318" t="s">
        <v>364</v>
      </c>
      <c r="G376" s="317"/>
      <c r="H376" s="295"/>
      <c r="I376" s="295"/>
      <c r="J376" s="316"/>
      <c r="K376" s="295"/>
      <c r="L376" s="295">
        <f t="shared" si="32"/>
        <v>0</v>
      </c>
      <c r="M376" s="295"/>
      <c r="N376" s="315"/>
      <c r="O376" s="638"/>
      <c r="P376" s="639"/>
      <c r="Q376" s="595"/>
      <c r="R376" s="276"/>
    </row>
    <row r="377" spans="1:18" ht="15">
      <c r="A377" s="300"/>
      <c r="B377" s="299"/>
      <c r="C377" s="298"/>
      <c r="D377" s="298">
        <v>10</v>
      </c>
      <c r="E377" s="297"/>
      <c r="F377" s="363"/>
      <c r="G377" s="280"/>
      <c r="H377" s="278"/>
      <c r="I377" s="278"/>
      <c r="J377" s="279"/>
      <c r="K377" s="278"/>
      <c r="L377" s="278">
        <f t="shared" si="32"/>
        <v>0</v>
      </c>
      <c r="M377" s="278"/>
      <c r="N377" s="325"/>
      <c r="O377" s="482"/>
      <c r="P377" s="586"/>
      <c r="Q377" s="585"/>
      <c r="R377" s="304"/>
    </row>
    <row r="378" spans="1:18" ht="14.25">
      <c r="A378" s="300"/>
      <c r="B378" s="299"/>
      <c r="C378" s="298"/>
      <c r="D378" s="298"/>
      <c r="E378" s="297"/>
      <c r="F378" s="296"/>
      <c r="G378" s="280"/>
      <c r="H378" s="278"/>
      <c r="I378" s="278"/>
      <c r="J378" s="279"/>
      <c r="K378" s="278"/>
      <c r="L378" s="278">
        <f t="shared" si="32"/>
        <v>0</v>
      </c>
      <c r="M378" s="278"/>
      <c r="N378" s="290"/>
      <c r="O378" s="526"/>
      <c r="P378" s="586"/>
      <c r="Q378" s="585"/>
      <c r="R378" s="276"/>
    </row>
    <row r="379" spans="1:18" ht="14.25">
      <c r="A379" s="300"/>
      <c r="B379" s="299">
        <v>5911</v>
      </c>
      <c r="C379" s="298"/>
      <c r="D379" s="298"/>
      <c r="E379" s="297">
        <v>10</v>
      </c>
      <c r="F379" s="296" t="s">
        <v>363</v>
      </c>
      <c r="G379" s="280">
        <v>5164621.01</v>
      </c>
      <c r="H379" s="278">
        <v>5332902.61</v>
      </c>
      <c r="I379" s="278">
        <v>4755224.9</v>
      </c>
      <c r="J379" s="279">
        <v>6050000</v>
      </c>
      <c r="K379" s="278">
        <v>4150092.77</v>
      </c>
      <c r="L379" s="278">
        <f t="shared" si="32"/>
        <v>5326405.96</v>
      </c>
      <c r="M379" s="278">
        <f>((H379+I379)+K379)*12/33</f>
        <v>5177534.647272727</v>
      </c>
      <c r="N379" s="335">
        <v>5500000</v>
      </c>
      <c r="O379" s="624">
        <v>5500000</v>
      </c>
      <c r="P379" s="625">
        <v>6000000</v>
      </c>
      <c r="Q379" s="587"/>
      <c r="R379" s="276"/>
    </row>
    <row r="380" spans="1:18" ht="9.75" customHeight="1">
      <c r="A380" s="300"/>
      <c r="B380" s="299"/>
      <c r="C380" s="298"/>
      <c r="D380" s="298"/>
      <c r="E380" s="297"/>
      <c r="F380" s="296"/>
      <c r="G380" s="280"/>
      <c r="H380" s="278"/>
      <c r="I380" s="278"/>
      <c r="J380" s="279"/>
      <c r="K380" s="278"/>
      <c r="L380" s="278">
        <f t="shared" si="32"/>
        <v>0</v>
      </c>
      <c r="M380" s="278"/>
      <c r="N380" s="335"/>
      <c r="O380" s="624"/>
      <c r="P380" s="625"/>
      <c r="Q380" s="587"/>
      <c r="R380" s="276"/>
    </row>
    <row r="381" spans="1:18" ht="15" thickBot="1">
      <c r="A381" s="300"/>
      <c r="B381" s="299">
        <v>5912</v>
      </c>
      <c r="C381" s="298"/>
      <c r="D381" s="298"/>
      <c r="E381" s="297">
        <v>20</v>
      </c>
      <c r="F381" s="296" t="s">
        <v>362</v>
      </c>
      <c r="G381" s="280"/>
      <c r="H381" s="278"/>
      <c r="I381" s="278"/>
      <c r="J381" s="279"/>
      <c r="K381" s="278"/>
      <c r="L381" s="278">
        <f t="shared" si="32"/>
        <v>0</v>
      </c>
      <c r="M381" s="278"/>
      <c r="N381" s="335"/>
      <c r="O381" s="624"/>
      <c r="P381" s="625"/>
      <c r="Q381" s="587"/>
      <c r="R381" s="314"/>
    </row>
    <row r="382" spans="1:18" ht="25.5" customHeight="1" thickBot="1">
      <c r="A382" s="285"/>
      <c r="B382" s="284"/>
      <c r="C382" s="283"/>
      <c r="D382" s="283"/>
      <c r="E382" s="282"/>
      <c r="F382" s="294" t="s">
        <v>361</v>
      </c>
      <c r="G382" s="332">
        <f aca="true" t="shared" si="33" ref="G382:P382">SUM(G374:G381)</f>
        <v>5164621.01</v>
      </c>
      <c r="H382" s="331">
        <f t="shared" si="33"/>
        <v>5332902.61</v>
      </c>
      <c r="I382" s="331">
        <f t="shared" si="33"/>
        <v>4755224.9</v>
      </c>
      <c r="J382" s="329">
        <f t="shared" si="33"/>
        <v>6050000</v>
      </c>
      <c r="K382" s="331">
        <f t="shared" si="33"/>
        <v>4150092.77</v>
      </c>
      <c r="L382" s="331">
        <f t="shared" si="33"/>
        <v>5326405.96</v>
      </c>
      <c r="M382" s="331">
        <f t="shared" si="33"/>
        <v>5177534.647272727</v>
      </c>
      <c r="N382" s="331">
        <f t="shared" si="33"/>
        <v>5500000</v>
      </c>
      <c r="O382" s="630">
        <f t="shared" si="33"/>
        <v>5500000</v>
      </c>
      <c r="P382" s="631">
        <f t="shared" si="33"/>
        <v>6000000</v>
      </c>
      <c r="Q382" s="590"/>
      <c r="R382" s="291"/>
    </row>
    <row r="383" spans="1:18" ht="15">
      <c r="A383" s="300"/>
      <c r="B383" s="299"/>
      <c r="C383" s="298"/>
      <c r="D383" s="298">
        <v>20</v>
      </c>
      <c r="E383" s="297"/>
      <c r="F383" s="364" t="s">
        <v>360</v>
      </c>
      <c r="G383" s="280"/>
      <c r="H383" s="278"/>
      <c r="I383" s="278"/>
      <c r="J383" s="279"/>
      <c r="K383" s="278"/>
      <c r="L383" s="278">
        <f aca="true" t="shared" si="34" ref="L383:L390">((G383+H383)+K383)*12/33</f>
        <v>0</v>
      </c>
      <c r="M383" s="278"/>
      <c r="N383" s="325"/>
      <c r="O383" s="482"/>
      <c r="P383" s="586"/>
      <c r="Q383" s="585"/>
      <c r="R383" s="276"/>
    </row>
    <row r="384" spans="1:18" ht="9" customHeight="1">
      <c r="A384" s="300"/>
      <c r="B384" s="299"/>
      <c r="C384" s="298"/>
      <c r="D384" s="298"/>
      <c r="E384" s="297"/>
      <c r="F384" s="363"/>
      <c r="G384" s="280"/>
      <c r="H384" s="278"/>
      <c r="I384" s="278"/>
      <c r="J384" s="279"/>
      <c r="K384" s="278"/>
      <c r="L384" s="278">
        <f t="shared" si="34"/>
        <v>0</v>
      </c>
      <c r="M384" s="278"/>
      <c r="N384" s="290"/>
      <c r="O384" s="526"/>
      <c r="P384" s="586"/>
      <c r="Q384" s="585"/>
      <c r="R384" s="276"/>
    </row>
    <row r="385" spans="1:18" ht="14.25">
      <c r="A385" s="300"/>
      <c r="B385" s="299">
        <v>5931</v>
      </c>
      <c r="C385" s="298"/>
      <c r="D385" s="298"/>
      <c r="E385" s="297">
        <v>10</v>
      </c>
      <c r="F385" s="296" t="s">
        <v>359</v>
      </c>
      <c r="G385" s="280"/>
      <c r="H385" s="278"/>
      <c r="I385" s="278"/>
      <c r="J385" s="279"/>
      <c r="K385" s="278"/>
      <c r="L385" s="278">
        <f t="shared" si="34"/>
        <v>0</v>
      </c>
      <c r="M385" s="278"/>
      <c r="N385" s="290"/>
      <c r="O385" s="526"/>
      <c r="P385" s="586"/>
      <c r="Q385" s="585"/>
      <c r="R385" s="276"/>
    </row>
    <row r="386" spans="1:18" ht="12.75">
      <c r="A386" s="300"/>
      <c r="B386" s="299"/>
      <c r="C386" s="298"/>
      <c r="D386" s="298"/>
      <c r="E386" s="297"/>
      <c r="F386" s="67"/>
      <c r="G386" s="280"/>
      <c r="H386" s="278"/>
      <c r="I386" s="278"/>
      <c r="J386" s="279"/>
      <c r="K386" s="278"/>
      <c r="L386" s="278">
        <f t="shared" si="34"/>
        <v>0</v>
      </c>
      <c r="M386" s="278"/>
      <c r="N386" s="290"/>
      <c r="O386" s="526"/>
      <c r="P386" s="586"/>
      <c r="Q386" s="585"/>
      <c r="R386" s="276"/>
    </row>
    <row r="387" spans="1:18" ht="14.25">
      <c r="A387" s="300"/>
      <c r="B387" s="299">
        <v>5932</v>
      </c>
      <c r="C387" s="298"/>
      <c r="D387" s="298"/>
      <c r="E387" s="297">
        <v>20</v>
      </c>
      <c r="F387" s="296" t="s">
        <v>358</v>
      </c>
      <c r="G387" s="280"/>
      <c r="H387" s="278"/>
      <c r="I387" s="278"/>
      <c r="J387" s="279">
        <v>100</v>
      </c>
      <c r="K387" s="278"/>
      <c r="L387" s="278">
        <f t="shared" si="34"/>
        <v>0</v>
      </c>
      <c r="M387" s="278"/>
      <c r="N387" s="335"/>
      <c r="O387" s="624"/>
      <c r="P387" s="625"/>
      <c r="Q387" s="587"/>
      <c r="R387" s="276"/>
    </row>
    <row r="388" spans="1:18" ht="8.25" customHeight="1">
      <c r="A388" s="300"/>
      <c r="B388" s="299"/>
      <c r="C388" s="298"/>
      <c r="D388" s="298"/>
      <c r="E388" s="297"/>
      <c r="F388" s="301"/>
      <c r="G388" s="280"/>
      <c r="H388" s="278"/>
      <c r="I388" s="278"/>
      <c r="J388" s="279"/>
      <c r="K388" s="278"/>
      <c r="L388" s="278">
        <f t="shared" si="34"/>
        <v>0</v>
      </c>
      <c r="M388" s="278"/>
      <c r="N388" s="290"/>
      <c r="O388" s="526"/>
      <c r="P388" s="586"/>
      <c r="Q388" s="585"/>
      <c r="R388" s="276"/>
    </row>
    <row r="389" spans="1:18" ht="25.5" customHeight="1">
      <c r="A389" s="300"/>
      <c r="B389" s="299">
        <v>5933</v>
      </c>
      <c r="C389" s="298"/>
      <c r="D389" s="298"/>
      <c r="E389" s="297">
        <v>30</v>
      </c>
      <c r="F389" s="296" t="s">
        <v>357</v>
      </c>
      <c r="G389" s="280"/>
      <c r="H389" s="278"/>
      <c r="I389" s="278"/>
      <c r="J389" s="279"/>
      <c r="K389" s="278"/>
      <c r="L389" s="278">
        <f t="shared" si="34"/>
        <v>0</v>
      </c>
      <c r="M389" s="278"/>
      <c r="N389" s="290"/>
      <c r="O389" s="526"/>
      <c r="P389" s="586"/>
      <c r="Q389" s="585"/>
      <c r="R389" s="276"/>
    </row>
    <row r="390" spans="1:18" ht="15" thickBot="1">
      <c r="A390" s="300"/>
      <c r="B390" s="299">
        <v>5934</v>
      </c>
      <c r="C390" s="298"/>
      <c r="D390" s="298"/>
      <c r="E390" s="297">
        <v>40</v>
      </c>
      <c r="F390" s="296" t="s">
        <v>356</v>
      </c>
      <c r="G390" s="280"/>
      <c r="H390" s="278"/>
      <c r="I390" s="278"/>
      <c r="J390" s="279"/>
      <c r="K390" s="278"/>
      <c r="L390" s="278">
        <f t="shared" si="34"/>
        <v>0</v>
      </c>
      <c r="M390" s="278"/>
      <c r="N390" s="290"/>
      <c r="O390" s="526"/>
      <c r="P390" s="586"/>
      <c r="Q390" s="585"/>
      <c r="R390" s="276"/>
    </row>
    <row r="391" spans="1:18" ht="25.5" customHeight="1" thickBot="1">
      <c r="A391" s="275"/>
      <c r="B391" s="274"/>
      <c r="C391" s="273"/>
      <c r="D391" s="273"/>
      <c r="E391" s="272"/>
      <c r="F391" s="294" t="s">
        <v>355</v>
      </c>
      <c r="G391" s="293">
        <f aca="true" t="shared" si="35" ref="G391:P391">SUM(G383:G390)</f>
        <v>0</v>
      </c>
      <c r="H391" s="292">
        <f t="shared" si="35"/>
        <v>0</v>
      </c>
      <c r="I391" s="292">
        <f t="shared" si="35"/>
        <v>0</v>
      </c>
      <c r="J391" s="287">
        <f t="shared" si="35"/>
        <v>100</v>
      </c>
      <c r="K391" s="292">
        <f t="shared" si="35"/>
        <v>0</v>
      </c>
      <c r="L391" s="292">
        <f t="shared" si="35"/>
        <v>0</v>
      </c>
      <c r="M391" s="292">
        <f t="shared" si="35"/>
        <v>0</v>
      </c>
      <c r="N391" s="292">
        <f t="shared" si="35"/>
        <v>0</v>
      </c>
      <c r="O391" s="655">
        <f t="shared" si="35"/>
        <v>0</v>
      </c>
      <c r="P391" s="656">
        <f t="shared" si="35"/>
        <v>0</v>
      </c>
      <c r="Q391" s="605"/>
      <c r="R391" s="291"/>
    </row>
    <row r="392" spans="1:18" ht="15">
      <c r="A392" s="362"/>
      <c r="B392" s="361"/>
      <c r="C392" s="360"/>
      <c r="D392" s="360">
        <v>30</v>
      </c>
      <c r="E392" s="359"/>
      <c r="F392" s="358" t="s">
        <v>354</v>
      </c>
      <c r="G392" s="308"/>
      <c r="H392" s="306"/>
      <c r="I392" s="306"/>
      <c r="J392" s="307"/>
      <c r="K392" s="306"/>
      <c r="L392" s="306">
        <f aca="true" t="shared" si="36" ref="L392:L406">((G392+H392)+K392)*12/33</f>
        <v>0</v>
      </c>
      <c r="M392" s="306"/>
      <c r="N392" s="357"/>
      <c r="O392" s="657"/>
      <c r="P392" s="633"/>
      <c r="Q392" s="591"/>
      <c r="R392" s="304"/>
    </row>
    <row r="393" spans="1:18" ht="15">
      <c r="A393" s="352"/>
      <c r="B393" s="351"/>
      <c r="C393" s="350"/>
      <c r="D393" s="350"/>
      <c r="E393" s="354"/>
      <c r="F393" s="356"/>
      <c r="G393" s="280"/>
      <c r="H393" s="278"/>
      <c r="I393" s="278"/>
      <c r="J393" s="279"/>
      <c r="K393" s="278"/>
      <c r="L393" s="278">
        <f t="shared" si="36"/>
        <v>0</v>
      </c>
      <c r="M393" s="278"/>
      <c r="N393" s="290"/>
      <c r="O393" s="526"/>
      <c r="P393" s="586"/>
      <c r="Q393" s="585"/>
      <c r="R393" s="276"/>
    </row>
    <row r="394" spans="1:18" ht="14.25">
      <c r="A394" s="352"/>
      <c r="B394" s="351">
        <v>5942</v>
      </c>
      <c r="C394" s="350"/>
      <c r="D394" s="350"/>
      <c r="E394" s="354">
        <v>10</v>
      </c>
      <c r="F394" s="353" t="s">
        <v>353</v>
      </c>
      <c r="G394" s="280"/>
      <c r="H394" s="278"/>
      <c r="I394" s="278"/>
      <c r="J394" s="279"/>
      <c r="K394" s="278"/>
      <c r="L394" s="278">
        <f t="shared" si="36"/>
        <v>0</v>
      </c>
      <c r="M394" s="278"/>
      <c r="N394" s="290"/>
      <c r="O394" s="526"/>
      <c r="P394" s="586"/>
      <c r="Q394" s="585"/>
      <c r="R394" s="276"/>
    </row>
    <row r="395" spans="1:18" ht="12.75">
      <c r="A395" s="352"/>
      <c r="B395" s="351">
        <v>5942</v>
      </c>
      <c r="C395" s="350"/>
      <c r="D395" s="350"/>
      <c r="E395" s="349">
        <v>11</v>
      </c>
      <c r="F395" s="348" t="s">
        <v>352</v>
      </c>
      <c r="G395" s="280"/>
      <c r="H395" s="278"/>
      <c r="I395" s="278"/>
      <c r="J395" s="279"/>
      <c r="K395" s="278"/>
      <c r="L395" s="278">
        <f t="shared" si="36"/>
        <v>0</v>
      </c>
      <c r="M395" s="278"/>
      <c r="N395" s="290"/>
      <c r="O395" s="526"/>
      <c r="P395" s="586"/>
      <c r="Q395" s="585"/>
      <c r="R395" s="276"/>
    </row>
    <row r="396" spans="1:18" ht="12.75">
      <c r="A396" s="352"/>
      <c r="B396" s="351"/>
      <c r="C396" s="350"/>
      <c r="D396" s="350"/>
      <c r="E396" s="349"/>
      <c r="F396" s="355"/>
      <c r="G396" s="280"/>
      <c r="H396" s="278"/>
      <c r="I396" s="278"/>
      <c r="J396" s="279"/>
      <c r="K396" s="278"/>
      <c r="L396" s="278">
        <f t="shared" si="36"/>
        <v>0</v>
      </c>
      <c r="M396" s="278"/>
      <c r="N396" s="290"/>
      <c r="O396" s="526"/>
      <c r="P396" s="586"/>
      <c r="Q396" s="585"/>
      <c r="R396" s="276"/>
    </row>
    <row r="397" spans="1:18" ht="14.25">
      <c r="A397" s="352"/>
      <c r="B397" s="351">
        <v>5942</v>
      </c>
      <c r="C397" s="350"/>
      <c r="D397" s="350"/>
      <c r="E397" s="354">
        <v>20</v>
      </c>
      <c r="F397" s="353" t="s">
        <v>351</v>
      </c>
      <c r="G397" s="280"/>
      <c r="H397" s="278"/>
      <c r="I397" s="278"/>
      <c r="J397" s="279"/>
      <c r="K397" s="278"/>
      <c r="L397" s="278">
        <f t="shared" si="36"/>
        <v>0</v>
      </c>
      <c r="M397" s="278"/>
      <c r="N397" s="290"/>
      <c r="O397" s="526"/>
      <c r="P397" s="586"/>
      <c r="Q397" s="585"/>
      <c r="R397" s="276"/>
    </row>
    <row r="398" spans="1:18" ht="14.25">
      <c r="A398" s="352"/>
      <c r="B398" s="351"/>
      <c r="C398" s="350"/>
      <c r="D398" s="350"/>
      <c r="E398" s="354"/>
      <c r="F398" s="353"/>
      <c r="G398" s="280"/>
      <c r="H398" s="278"/>
      <c r="I398" s="278"/>
      <c r="J398" s="279"/>
      <c r="K398" s="278"/>
      <c r="L398" s="278">
        <f t="shared" si="36"/>
        <v>0</v>
      </c>
      <c r="M398" s="278"/>
      <c r="N398" s="290"/>
      <c r="O398" s="526"/>
      <c r="P398" s="586"/>
      <c r="Q398" s="585"/>
      <c r="R398" s="276"/>
    </row>
    <row r="399" spans="1:18" ht="12.75">
      <c r="A399" s="352"/>
      <c r="B399" s="351">
        <v>5942</v>
      </c>
      <c r="C399" s="350"/>
      <c r="D399" s="350"/>
      <c r="E399" s="349">
        <v>21</v>
      </c>
      <c r="F399" s="348" t="s">
        <v>350</v>
      </c>
      <c r="G399" s="280"/>
      <c r="H399" s="278"/>
      <c r="I399" s="278"/>
      <c r="J399" s="279"/>
      <c r="K399" s="278"/>
      <c r="L399" s="278">
        <f t="shared" si="36"/>
        <v>0</v>
      </c>
      <c r="M399" s="278"/>
      <c r="N399" s="290"/>
      <c r="O399" s="526"/>
      <c r="P399" s="586"/>
      <c r="Q399" s="585"/>
      <c r="R399" s="276"/>
    </row>
    <row r="400" spans="1:18" ht="12.75">
      <c r="A400" s="352"/>
      <c r="B400" s="351"/>
      <c r="C400" s="350"/>
      <c r="D400" s="350"/>
      <c r="E400" s="349"/>
      <c r="F400" s="348"/>
      <c r="G400" s="280"/>
      <c r="H400" s="278"/>
      <c r="I400" s="278"/>
      <c r="J400" s="279"/>
      <c r="K400" s="278"/>
      <c r="L400" s="278">
        <f t="shared" si="36"/>
        <v>0</v>
      </c>
      <c r="M400" s="278"/>
      <c r="N400" s="290"/>
      <c r="O400" s="526"/>
      <c r="P400" s="586"/>
      <c r="Q400" s="585"/>
      <c r="R400" s="276"/>
    </row>
    <row r="401" spans="1:18" ht="12.75">
      <c r="A401" s="352"/>
      <c r="B401" s="351">
        <v>5942</v>
      </c>
      <c r="C401" s="350"/>
      <c r="D401" s="350"/>
      <c r="E401" s="349">
        <v>22</v>
      </c>
      <c r="F401" s="348" t="s">
        <v>349</v>
      </c>
      <c r="G401" s="280"/>
      <c r="H401" s="278"/>
      <c r="I401" s="278"/>
      <c r="J401" s="279"/>
      <c r="K401" s="278"/>
      <c r="L401" s="278">
        <f t="shared" si="36"/>
        <v>0</v>
      </c>
      <c r="M401" s="278"/>
      <c r="N401" s="290"/>
      <c r="O401" s="526"/>
      <c r="P401" s="586"/>
      <c r="Q401" s="585"/>
      <c r="R401" s="276"/>
    </row>
    <row r="402" spans="1:18" ht="12.75">
      <c r="A402" s="352"/>
      <c r="B402" s="351"/>
      <c r="C402" s="350"/>
      <c r="D402" s="350"/>
      <c r="E402" s="349"/>
      <c r="F402" s="348"/>
      <c r="G402" s="280"/>
      <c r="H402" s="278"/>
      <c r="I402" s="278"/>
      <c r="J402" s="279"/>
      <c r="K402" s="278"/>
      <c r="L402" s="278">
        <f t="shared" si="36"/>
        <v>0</v>
      </c>
      <c r="M402" s="278"/>
      <c r="N402" s="290"/>
      <c r="O402" s="526"/>
      <c r="P402" s="586"/>
      <c r="Q402" s="585"/>
      <c r="R402" s="276"/>
    </row>
    <row r="403" spans="1:18" ht="12.75">
      <c r="A403" s="352"/>
      <c r="B403" s="351">
        <v>5942</v>
      </c>
      <c r="C403" s="350"/>
      <c r="D403" s="350"/>
      <c r="E403" s="349">
        <v>23</v>
      </c>
      <c r="F403" s="348" t="s">
        <v>348</v>
      </c>
      <c r="G403" s="280"/>
      <c r="H403" s="278"/>
      <c r="I403" s="278"/>
      <c r="J403" s="279"/>
      <c r="K403" s="278"/>
      <c r="L403" s="278">
        <f t="shared" si="36"/>
        <v>0</v>
      </c>
      <c r="M403" s="278"/>
      <c r="N403" s="290"/>
      <c r="O403" s="526"/>
      <c r="P403" s="586"/>
      <c r="Q403" s="585"/>
      <c r="R403" s="276"/>
    </row>
    <row r="404" spans="1:18" ht="12.75">
      <c r="A404" s="352"/>
      <c r="B404" s="351"/>
      <c r="C404" s="350"/>
      <c r="D404" s="350"/>
      <c r="E404" s="349"/>
      <c r="F404" s="348"/>
      <c r="G404" s="280"/>
      <c r="H404" s="278"/>
      <c r="I404" s="278"/>
      <c r="J404" s="279"/>
      <c r="K404" s="278"/>
      <c r="L404" s="278">
        <f t="shared" si="36"/>
        <v>0</v>
      </c>
      <c r="M404" s="278"/>
      <c r="N404" s="290"/>
      <c r="O404" s="526"/>
      <c r="P404" s="586"/>
      <c r="Q404" s="585"/>
      <c r="R404" s="276"/>
    </row>
    <row r="405" spans="1:18" ht="12.75">
      <c r="A405" s="352"/>
      <c r="B405" s="351">
        <v>5942</v>
      </c>
      <c r="C405" s="350"/>
      <c r="D405" s="350"/>
      <c r="E405" s="349">
        <v>24</v>
      </c>
      <c r="F405" s="348" t="s">
        <v>347</v>
      </c>
      <c r="G405" s="280"/>
      <c r="H405" s="278"/>
      <c r="I405" s="278"/>
      <c r="J405" s="279"/>
      <c r="K405" s="278"/>
      <c r="L405" s="278">
        <f t="shared" si="36"/>
        <v>0</v>
      </c>
      <c r="M405" s="278"/>
      <c r="N405" s="290"/>
      <c r="O405" s="526"/>
      <c r="P405" s="586"/>
      <c r="Q405" s="585"/>
      <c r="R405" s="276"/>
    </row>
    <row r="406" spans="1:18" ht="13.5" thickBot="1">
      <c r="A406" s="352"/>
      <c r="B406" s="351">
        <v>5942</v>
      </c>
      <c r="C406" s="350"/>
      <c r="D406" s="350"/>
      <c r="E406" s="349">
        <v>25</v>
      </c>
      <c r="F406" s="348"/>
      <c r="G406" s="280"/>
      <c r="H406" s="278"/>
      <c r="I406" s="278"/>
      <c r="J406" s="279"/>
      <c r="K406" s="278"/>
      <c r="L406" s="278">
        <f t="shared" si="36"/>
        <v>0</v>
      </c>
      <c r="M406" s="295"/>
      <c r="N406" s="290"/>
      <c r="O406" s="526"/>
      <c r="P406" s="586"/>
      <c r="Q406" s="585"/>
      <c r="R406" s="276"/>
    </row>
    <row r="407" spans="1:18" ht="15.75" customHeight="1" thickBot="1">
      <c r="A407" s="275"/>
      <c r="B407" s="274"/>
      <c r="C407" s="273"/>
      <c r="D407" s="273"/>
      <c r="E407" s="347"/>
      <c r="F407" s="333" t="s">
        <v>346</v>
      </c>
      <c r="G407" s="346">
        <f>SUM(G392:G406)</f>
        <v>0</v>
      </c>
      <c r="H407" s="344">
        <f>SUM(H392:H406)</f>
        <v>0</v>
      </c>
      <c r="I407" s="344">
        <f>SUM(I392:I406)</f>
        <v>0</v>
      </c>
      <c r="J407" s="345"/>
      <c r="K407" s="344">
        <f aca="true" t="shared" si="37" ref="K407:P407">SUM(K392:K406)</f>
        <v>0</v>
      </c>
      <c r="L407" s="344">
        <f t="shared" si="37"/>
        <v>0</v>
      </c>
      <c r="M407" s="344">
        <f t="shared" si="37"/>
        <v>0</v>
      </c>
      <c r="N407" s="344">
        <f t="shared" si="37"/>
        <v>0</v>
      </c>
      <c r="O407" s="658">
        <f t="shared" si="37"/>
        <v>0</v>
      </c>
      <c r="P407" s="659">
        <f t="shared" si="37"/>
        <v>0</v>
      </c>
      <c r="Q407" s="606"/>
      <c r="R407" s="291"/>
    </row>
    <row r="408" spans="1:18" ht="12.75">
      <c r="A408" s="313"/>
      <c r="B408" s="312"/>
      <c r="C408" s="311"/>
      <c r="D408" s="311"/>
      <c r="E408" s="310"/>
      <c r="F408" s="343"/>
      <c r="G408" s="308"/>
      <c r="H408" s="306"/>
      <c r="I408" s="306"/>
      <c r="J408" s="307"/>
      <c r="K408" s="306"/>
      <c r="L408" s="339">
        <f aca="true" t="shared" si="38" ref="L408:L417">((G408+H408)+K408)*12/33</f>
        <v>0</v>
      </c>
      <c r="M408" s="306"/>
      <c r="N408" s="342"/>
      <c r="O408" s="660"/>
      <c r="P408" s="633"/>
      <c r="Q408" s="591"/>
      <c r="R408" s="304"/>
    </row>
    <row r="409" spans="1:18" ht="15">
      <c r="A409" s="300"/>
      <c r="B409" s="299"/>
      <c r="C409" s="298"/>
      <c r="D409" s="298">
        <v>40</v>
      </c>
      <c r="E409" s="297"/>
      <c r="F409" s="341" t="s">
        <v>345</v>
      </c>
      <c r="G409" s="280"/>
      <c r="H409" s="278"/>
      <c r="I409" s="278"/>
      <c r="J409" s="279"/>
      <c r="K409" s="278"/>
      <c r="L409" s="339">
        <f t="shared" si="38"/>
        <v>0</v>
      </c>
      <c r="M409" s="278"/>
      <c r="N409" s="338"/>
      <c r="O409" s="526"/>
      <c r="P409" s="586"/>
      <c r="Q409" s="585"/>
      <c r="R409" s="276"/>
    </row>
    <row r="410" spans="1:18" ht="15" thickBot="1">
      <c r="A410" s="300"/>
      <c r="B410" s="299">
        <v>5927</v>
      </c>
      <c r="C410" s="298"/>
      <c r="D410" s="298"/>
      <c r="E410" s="297">
        <v>10</v>
      </c>
      <c r="F410" s="340" t="s">
        <v>344</v>
      </c>
      <c r="G410" s="280"/>
      <c r="H410" s="278"/>
      <c r="I410" s="278"/>
      <c r="J410" s="279"/>
      <c r="K410" s="278"/>
      <c r="L410" s="339">
        <f t="shared" si="38"/>
        <v>0</v>
      </c>
      <c r="M410" s="295"/>
      <c r="N410" s="338"/>
      <c r="O410" s="638"/>
      <c r="P410" s="639"/>
      <c r="Q410" s="595"/>
      <c r="R410" s="314"/>
    </row>
    <row r="411" spans="1:18" ht="14.25">
      <c r="A411" s="300"/>
      <c r="B411" s="299"/>
      <c r="C411" s="298"/>
      <c r="D411" s="298"/>
      <c r="E411" s="297"/>
      <c r="F411" s="301"/>
      <c r="G411" s="308"/>
      <c r="H411" s="306"/>
      <c r="I411" s="306"/>
      <c r="J411" s="307"/>
      <c r="K411" s="306"/>
      <c r="L411" s="306">
        <f t="shared" si="38"/>
        <v>0</v>
      </c>
      <c r="M411" s="278"/>
      <c r="N411" s="305"/>
      <c r="O411" s="526"/>
      <c r="P411" s="586"/>
      <c r="Q411" s="585"/>
      <c r="R411" s="276"/>
    </row>
    <row r="412" spans="1:18" ht="14.25">
      <c r="A412" s="300"/>
      <c r="B412" s="299">
        <v>5925</v>
      </c>
      <c r="C412" s="337"/>
      <c r="D412" s="337"/>
      <c r="E412" s="297">
        <v>20</v>
      </c>
      <c r="F412" s="296" t="s">
        <v>343</v>
      </c>
      <c r="G412" s="280">
        <v>300</v>
      </c>
      <c r="H412" s="278">
        <v>500</v>
      </c>
      <c r="I412" s="278"/>
      <c r="J412" s="279">
        <v>100</v>
      </c>
      <c r="K412" s="278"/>
      <c r="L412" s="278">
        <f t="shared" si="38"/>
        <v>290.90909090909093</v>
      </c>
      <c r="M412" s="278">
        <f>((H412+I412)+K412)*12/33</f>
        <v>181.8181818181818</v>
      </c>
      <c r="N412" s="335">
        <v>100</v>
      </c>
      <c r="O412" s="624">
        <v>100</v>
      </c>
      <c r="P412" s="625">
        <v>100</v>
      </c>
      <c r="Q412" s="587"/>
      <c r="R412" s="276"/>
    </row>
    <row r="413" spans="1:18" ht="12.75">
      <c r="A413" s="300"/>
      <c r="B413" s="299"/>
      <c r="C413" s="298"/>
      <c r="D413" s="298"/>
      <c r="E413" s="297"/>
      <c r="F413" s="67"/>
      <c r="G413" s="280"/>
      <c r="H413" s="278"/>
      <c r="I413" s="278"/>
      <c r="J413" s="279"/>
      <c r="K413" s="278"/>
      <c r="L413" s="278">
        <f t="shared" si="38"/>
        <v>0</v>
      </c>
      <c r="M413" s="278"/>
      <c r="N413" s="336"/>
      <c r="O413" s="661"/>
      <c r="P413" s="586"/>
      <c r="Q413" s="585"/>
      <c r="R413" s="276"/>
    </row>
    <row r="414" spans="1:18" ht="14.25">
      <c r="A414" s="300"/>
      <c r="B414" s="299"/>
      <c r="C414" s="298"/>
      <c r="D414" s="298"/>
      <c r="E414" s="297"/>
      <c r="F414" s="301" t="s">
        <v>342</v>
      </c>
      <c r="G414" s="280"/>
      <c r="H414" s="278"/>
      <c r="I414" s="278"/>
      <c r="J414" s="279"/>
      <c r="K414" s="278"/>
      <c r="L414" s="278">
        <f t="shared" si="38"/>
        <v>0</v>
      </c>
      <c r="M414" s="278"/>
      <c r="N414" s="335"/>
      <c r="O414" s="624"/>
      <c r="P414" s="625"/>
      <c r="Q414" s="587"/>
      <c r="R414" s="276"/>
    </row>
    <row r="415" spans="1:18" ht="24" customHeight="1">
      <c r="A415" s="300"/>
      <c r="B415" s="299">
        <v>5924</v>
      </c>
      <c r="C415" s="298"/>
      <c r="D415" s="298"/>
      <c r="E415" s="297">
        <v>30</v>
      </c>
      <c r="F415" s="296" t="s">
        <v>341</v>
      </c>
      <c r="G415" s="280"/>
      <c r="H415" s="278"/>
      <c r="I415" s="278"/>
      <c r="J415" s="279"/>
      <c r="K415" s="278"/>
      <c r="L415" s="278">
        <f t="shared" si="38"/>
        <v>0</v>
      </c>
      <c r="M415" s="278"/>
      <c r="N415" s="335"/>
      <c r="O415" s="624"/>
      <c r="P415" s="625"/>
      <c r="Q415" s="587"/>
      <c r="R415" s="276"/>
    </row>
    <row r="416" spans="1:18" ht="12.75">
      <c r="A416" s="300"/>
      <c r="B416" s="299"/>
      <c r="C416" s="298"/>
      <c r="D416" s="298"/>
      <c r="E416" s="297"/>
      <c r="F416" s="67"/>
      <c r="G416" s="280"/>
      <c r="H416" s="278"/>
      <c r="I416" s="278"/>
      <c r="J416" s="279"/>
      <c r="K416" s="278"/>
      <c r="L416" s="278">
        <f t="shared" si="38"/>
        <v>0</v>
      </c>
      <c r="M416" s="278"/>
      <c r="N416" s="335"/>
      <c r="O416" s="624"/>
      <c r="P416" s="625"/>
      <c r="Q416" s="587"/>
      <c r="R416" s="276"/>
    </row>
    <row r="417" spans="1:18" ht="15" thickBot="1">
      <c r="A417" s="300"/>
      <c r="B417" s="299">
        <v>5926</v>
      </c>
      <c r="C417" s="298"/>
      <c r="D417" s="298"/>
      <c r="E417" s="297">
        <v>40</v>
      </c>
      <c r="F417" s="296" t="s">
        <v>340</v>
      </c>
      <c r="G417" s="317">
        <v>8591860.23</v>
      </c>
      <c r="H417" s="295">
        <v>5160363.45</v>
      </c>
      <c r="I417" s="278">
        <v>6864893.78</v>
      </c>
      <c r="J417" s="279">
        <v>5400000</v>
      </c>
      <c r="K417" s="278">
        <v>2136096.54</v>
      </c>
      <c r="L417" s="295">
        <f t="shared" si="38"/>
        <v>5777570.989090908</v>
      </c>
      <c r="M417" s="278">
        <f>((H417+I417)+K417)*12/33</f>
        <v>5149583.189090909</v>
      </c>
      <c r="N417" s="334">
        <v>5500000</v>
      </c>
      <c r="O417" s="624">
        <v>5500000</v>
      </c>
      <c r="P417" s="625">
        <v>5000000</v>
      </c>
      <c r="Q417" s="587"/>
      <c r="R417" s="276"/>
    </row>
    <row r="418" spans="1:18" ht="13.5" thickBot="1">
      <c r="A418" s="285"/>
      <c r="B418" s="284"/>
      <c r="C418" s="283"/>
      <c r="D418" s="283"/>
      <c r="E418" s="282"/>
      <c r="F418" s="333" t="s">
        <v>339</v>
      </c>
      <c r="G418" s="332">
        <f aca="true" t="shared" si="39" ref="G418:P418">SUM(G409:G417)</f>
        <v>8592160.23</v>
      </c>
      <c r="H418" s="331">
        <f t="shared" si="39"/>
        <v>5160863.45</v>
      </c>
      <c r="I418" s="331">
        <f t="shared" si="39"/>
        <v>6864893.78</v>
      </c>
      <c r="J418" s="329">
        <f t="shared" si="39"/>
        <v>5400100</v>
      </c>
      <c r="K418" s="331">
        <f t="shared" si="39"/>
        <v>2136096.54</v>
      </c>
      <c r="L418" s="331">
        <f t="shared" si="39"/>
        <v>5777861.8981818175</v>
      </c>
      <c r="M418" s="331">
        <f t="shared" si="39"/>
        <v>5149765.007272728</v>
      </c>
      <c r="N418" s="331">
        <f t="shared" si="39"/>
        <v>5500100</v>
      </c>
      <c r="O418" s="630">
        <f t="shared" si="39"/>
        <v>5500100</v>
      </c>
      <c r="P418" s="631">
        <f t="shared" si="39"/>
        <v>5000100</v>
      </c>
      <c r="Q418" s="590"/>
      <c r="R418" s="291"/>
    </row>
    <row r="419" spans="1:18" ht="15.75" customHeight="1" thickBot="1">
      <c r="A419" s="285"/>
      <c r="B419" s="284"/>
      <c r="C419" s="283"/>
      <c r="D419" s="283"/>
      <c r="E419" s="282"/>
      <c r="F419" s="330" t="s">
        <v>338</v>
      </c>
      <c r="G419" s="328">
        <f aca="true" t="shared" si="40" ref="G419:P419">G418+G407+G391+G382</f>
        <v>13756781.24</v>
      </c>
      <c r="H419" s="329">
        <f t="shared" si="40"/>
        <v>10493766.06</v>
      </c>
      <c r="I419" s="329">
        <f t="shared" si="40"/>
        <v>11620118.68</v>
      </c>
      <c r="J419" s="329">
        <f t="shared" si="40"/>
        <v>11450200</v>
      </c>
      <c r="K419" s="329">
        <f t="shared" si="40"/>
        <v>6286189.3100000005</v>
      </c>
      <c r="L419" s="329">
        <f t="shared" si="40"/>
        <v>11104267.858181817</v>
      </c>
      <c r="M419" s="329">
        <f t="shared" si="40"/>
        <v>10327299.654545456</v>
      </c>
      <c r="N419" s="329">
        <f t="shared" si="40"/>
        <v>11000100</v>
      </c>
      <c r="O419" s="636">
        <f t="shared" si="40"/>
        <v>11000100</v>
      </c>
      <c r="P419" s="637">
        <f t="shared" si="40"/>
        <v>11000100</v>
      </c>
      <c r="Q419" s="594"/>
      <c r="R419" s="328"/>
    </row>
    <row r="420" spans="1:18" ht="14.25">
      <c r="A420" s="300"/>
      <c r="B420" s="327"/>
      <c r="C420" s="326"/>
      <c r="D420" s="326"/>
      <c r="E420" s="302"/>
      <c r="F420" s="301"/>
      <c r="G420" s="280"/>
      <c r="H420" s="278"/>
      <c r="I420" s="278"/>
      <c r="J420" s="279"/>
      <c r="K420" s="278"/>
      <c r="L420" s="278">
        <f aca="true" t="shared" si="41" ref="L420:L431">((G420+H420)+K420)*12/33</f>
        <v>0</v>
      </c>
      <c r="M420" s="278"/>
      <c r="N420" s="325"/>
      <c r="O420" s="482"/>
      <c r="P420" s="586"/>
      <c r="Q420" s="585"/>
      <c r="R420" s="304"/>
    </row>
    <row r="421" spans="1:18" ht="15.75">
      <c r="A421" s="300"/>
      <c r="B421" s="299"/>
      <c r="C421" s="298">
        <v>60</v>
      </c>
      <c r="D421" s="298"/>
      <c r="E421" s="297"/>
      <c r="F421" s="324" t="s">
        <v>337</v>
      </c>
      <c r="G421" s="280"/>
      <c r="H421" s="278"/>
      <c r="I421" s="278"/>
      <c r="J421" s="279"/>
      <c r="K421" s="278"/>
      <c r="L421" s="278">
        <f t="shared" si="41"/>
        <v>0</v>
      </c>
      <c r="M421" s="278"/>
      <c r="N421" s="323"/>
      <c r="O421" s="662"/>
      <c r="P421" s="663"/>
      <c r="Q421" s="607"/>
      <c r="R421" s="276"/>
    </row>
    <row r="422" spans="1:18" ht="12.75">
      <c r="A422" s="300"/>
      <c r="B422" s="299"/>
      <c r="C422" s="298"/>
      <c r="D422" s="298"/>
      <c r="E422" s="297"/>
      <c r="F422" s="67"/>
      <c r="G422" s="280"/>
      <c r="H422" s="278"/>
      <c r="I422" s="278"/>
      <c r="J422" s="279"/>
      <c r="K422" s="278"/>
      <c r="L422" s="278">
        <f t="shared" si="41"/>
        <v>0</v>
      </c>
      <c r="M422" s="278"/>
      <c r="N422" s="290"/>
      <c r="O422" s="526"/>
      <c r="P422" s="586"/>
      <c r="Q422" s="585"/>
      <c r="R422" s="276"/>
    </row>
    <row r="423" spans="1:18" ht="44.25" customHeight="1" thickBot="1">
      <c r="A423" s="322"/>
      <c r="B423" s="321"/>
      <c r="C423" s="320"/>
      <c r="D423" s="320">
        <v>10</v>
      </c>
      <c r="E423" s="319"/>
      <c r="F423" s="318" t="s">
        <v>336</v>
      </c>
      <c r="G423" s="317"/>
      <c r="H423" s="295"/>
      <c r="I423" s="295"/>
      <c r="J423" s="316"/>
      <c r="K423" s="295"/>
      <c r="L423" s="295">
        <f t="shared" si="41"/>
        <v>0</v>
      </c>
      <c r="M423" s="295"/>
      <c r="N423" s="315"/>
      <c r="O423" s="638"/>
      <c r="P423" s="639"/>
      <c r="Q423" s="595"/>
      <c r="R423" s="314"/>
    </row>
    <row r="424" spans="1:18" ht="24" customHeight="1">
      <c r="A424" s="313"/>
      <c r="B424" s="312"/>
      <c r="C424" s="311"/>
      <c r="D424" s="311"/>
      <c r="E424" s="310"/>
      <c r="F424" s="309"/>
      <c r="G424" s="308"/>
      <c r="H424" s="306"/>
      <c r="I424" s="306"/>
      <c r="J424" s="307"/>
      <c r="K424" s="306"/>
      <c r="L424" s="306">
        <f t="shared" si="41"/>
        <v>0</v>
      </c>
      <c r="M424" s="306"/>
      <c r="N424" s="305"/>
      <c r="O424" s="632"/>
      <c r="P424" s="633"/>
      <c r="Q424" s="591"/>
      <c r="R424" s="304"/>
    </row>
    <row r="425" spans="1:18" ht="14.25">
      <c r="A425" s="300"/>
      <c r="B425" s="299">
        <v>5951</v>
      </c>
      <c r="C425" s="298">
        <v>60</v>
      </c>
      <c r="D425" s="298">
        <v>10</v>
      </c>
      <c r="E425" s="297">
        <v>10</v>
      </c>
      <c r="F425" s="296" t="s">
        <v>335</v>
      </c>
      <c r="G425" s="280">
        <v>19925861.82</v>
      </c>
      <c r="H425" s="278">
        <v>12124707.86</v>
      </c>
      <c r="I425" s="278">
        <v>14535768.72</v>
      </c>
      <c r="J425" s="279"/>
      <c r="K425" s="278"/>
      <c r="L425" s="278">
        <f t="shared" si="41"/>
        <v>11654752.61090909</v>
      </c>
      <c r="M425" s="278">
        <f>((H425+I425)+K425)*12/33</f>
        <v>9694718.756363636</v>
      </c>
      <c r="N425" s="290"/>
      <c r="O425" s="526"/>
      <c r="P425" s="586"/>
      <c r="Q425" s="585"/>
      <c r="R425" s="276"/>
    </row>
    <row r="426" spans="1:18" ht="14.25">
      <c r="A426" s="300"/>
      <c r="B426" s="299"/>
      <c r="C426" s="298"/>
      <c r="D426" s="298"/>
      <c r="E426" s="297"/>
      <c r="F426" s="301"/>
      <c r="G426" s="280"/>
      <c r="H426" s="278"/>
      <c r="I426" s="278"/>
      <c r="J426" s="279"/>
      <c r="K426" s="278"/>
      <c r="L426" s="278">
        <f t="shared" si="41"/>
        <v>0</v>
      </c>
      <c r="M426" s="278"/>
      <c r="N426" s="290"/>
      <c r="O426" s="526"/>
      <c r="P426" s="586"/>
      <c r="Q426" s="585"/>
      <c r="R426" s="276"/>
    </row>
    <row r="427" spans="1:18" ht="12.75">
      <c r="A427" s="300"/>
      <c r="B427" s="299">
        <v>5952</v>
      </c>
      <c r="C427" s="298"/>
      <c r="D427" s="298"/>
      <c r="E427" s="297">
        <v>20</v>
      </c>
      <c r="F427" s="303" t="s">
        <v>334</v>
      </c>
      <c r="G427" s="280"/>
      <c r="H427" s="278"/>
      <c r="I427" s="278"/>
      <c r="J427" s="279"/>
      <c r="K427" s="278"/>
      <c r="L427" s="278">
        <f t="shared" si="41"/>
        <v>0</v>
      </c>
      <c r="M427" s="278"/>
      <c r="N427" s="290"/>
      <c r="O427" s="526"/>
      <c r="P427" s="586"/>
      <c r="Q427" s="585"/>
      <c r="R427" s="276"/>
    </row>
    <row r="428" spans="1:18" ht="12.75">
      <c r="A428" s="300"/>
      <c r="B428" s="299"/>
      <c r="C428" s="298"/>
      <c r="D428" s="298"/>
      <c r="E428" s="297"/>
      <c r="F428" s="302"/>
      <c r="G428" s="280"/>
      <c r="H428" s="278"/>
      <c r="I428" s="278"/>
      <c r="J428" s="279"/>
      <c r="K428" s="278"/>
      <c r="L428" s="278">
        <f t="shared" si="41"/>
        <v>0</v>
      </c>
      <c r="M428" s="278"/>
      <c r="N428" s="290"/>
      <c r="O428" s="526"/>
      <c r="P428" s="586"/>
      <c r="Q428" s="585"/>
      <c r="R428" s="276"/>
    </row>
    <row r="429" spans="1:18" ht="14.25">
      <c r="A429" s="300"/>
      <c r="B429" s="299">
        <v>5953</v>
      </c>
      <c r="C429" s="298"/>
      <c r="D429" s="298"/>
      <c r="E429" s="297">
        <v>30</v>
      </c>
      <c r="F429" s="296" t="s">
        <v>333</v>
      </c>
      <c r="G429" s="280"/>
      <c r="H429" s="278"/>
      <c r="I429" s="278"/>
      <c r="J429" s="279"/>
      <c r="K429" s="278"/>
      <c r="L429" s="278">
        <f t="shared" si="41"/>
        <v>0</v>
      </c>
      <c r="M429" s="278"/>
      <c r="N429" s="290"/>
      <c r="O429" s="526"/>
      <c r="P429" s="586"/>
      <c r="Q429" s="585"/>
      <c r="R429" s="276"/>
    </row>
    <row r="430" spans="1:18" ht="14.25">
      <c r="A430" s="300"/>
      <c r="B430" s="299"/>
      <c r="C430" s="298"/>
      <c r="D430" s="298"/>
      <c r="E430" s="297"/>
      <c r="F430" s="301"/>
      <c r="G430" s="280"/>
      <c r="H430" s="278"/>
      <c r="I430" s="278"/>
      <c r="J430" s="279"/>
      <c r="K430" s="278"/>
      <c r="L430" s="278">
        <f t="shared" si="41"/>
        <v>0</v>
      </c>
      <c r="M430" s="278"/>
      <c r="N430" s="290"/>
      <c r="O430" s="526"/>
      <c r="P430" s="586"/>
      <c r="Q430" s="585"/>
      <c r="R430" s="276"/>
    </row>
    <row r="431" spans="1:18" ht="15" thickBot="1">
      <c r="A431" s="300"/>
      <c r="B431" s="299">
        <v>5954</v>
      </c>
      <c r="C431" s="298"/>
      <c r="D431" s="298"/>
      <c r="E431" s="297">
        <v>40</v>
      </c>
      <c r="F431" s="296" t="s">
        <v>332</v>
      </c>
      <c r="G431" s="280"/>
      <c r="H431" s="278"/>
      <c r="I431" s="278"/>
      <c r="J431" s="279"/>
      <c r="K431" s="278"/>
      <c r="L431" s="278">
        <f t="shared" si="41"/>
        <v>0</v>
      </c>
      <c r="M431" s="295"/>
      <c r="N431" s="290"/>
      <c r="O431" s="526"/>
      <c r="P431" s="586"/>
      <c r="Q431" s="585"/>
      <c r="R431" s="276"/>
    </row>
    <row r="432" spans="1:18" ht="24" customHeight="1" thickBot="1">
      <c r="A432" s="285"/>
      <c r="B432" s="284"/>
      <c r="C432" s="283"/>
      <c r="D432" s="283"/>
      <c r="E432" s="282"/>
      <c r="F432" s="294" t="s">
        <v>331</v>
      </c>
      <c r="G432" s="293">
        <f aca="true" t="shared" si="42" ref="G432:P432">SUM(G424:G431)</f>
        <v>19925861.82</v>
      </c>
      <c r="H432" s="292">
        <f t="shared" si="42"/>
        <v>12124707.86</v>
      </c>
      <c r="I432" s="292">
        <f t="shared" si="42"/>
        <v>14535768.72</v>
      </c>
      <c r="J432" s="287">
        <f t="shared" si="42"/>
        <v>0</v>
      </c>
      <c r="K432" s="292">
        <f t="shared" si="42"/>
        <v>0</v>
      </c>
      <c r="L432" s="292">
        <f t="shared" si="42"/>
        <v>11654752.61090909</v>
      </c>
      <c r="M432" s="292">
        <f t="shared" si="42"/>
        <v>9694718.756363636</v>
      </c>
      <c r="N432" s="292">
        <f t="shared" si="42"/>
        <v>0</v>
      </c>
      <c r="O432" s="655">
        <f t="shared" si="42"/>
        <v>0</v>
      </c>
      <c r="P432" s="656">
        <f t="shared" si="42"/>
        <v>0</v>
      </c>
      <c r="Q432" s="605"/>
      <c r="R432" s="291"/>
    </row>
    <row r="433" spans="1:18" ht="13.5" thickBot="1">
      <c r="A433" s="285"/>
      <c r="B433" s="284"/>
      <c r="C433" s="283"/>
      <c r="D433" s="283"/>
      <c r="E433" s="282"/>
      <c r="F433" s="49"/>
      <c r="G433" s="280"/>
      <c r="H433" s="278"/>
      <c r="I433" s="278"/>
      <c r="J433" s="279"/>
      <c r="K433" s="278"/>
      <c r="L433" s="278">
        <f>((G433+H433)+K433)*12/33</f>
        <v>0</v>
      </c>
      <c r="M433" s="278"/>
      <c r="N433" s="290"/>
      <c r="O433" s="526"/>
      <c r="P433" s="586"/>
      <c r="Q433" s="585"/>
      <c r="R433" s="276"/>
    </row>
    <row r="434" spans="1:18" ht="13.5" thickBot="1">
      <c r="A434" s="285"/>
      <c r="B434" s="284"/>
      <c r="C434" s="283"/>
      <c r="D434" s="283"/>
      <c r="E434" s="282"/>
      <c r="F434" s="288" t="s">
        <v>330</v>
      </c>
      <c r="G434" s="286">
        <f aca="true" t="shared" si="43" ref="G434:P434">G432</f>
        <v>19925861.82</v>
      </c>
      <c r="H434" s="287">
        <f t="shared" si="43"/>
        <v>12124707.86</v>
      </c>
      <c r="I434" s="287">
        <f t="shared" si="43"/>
        <v>14535768.72</v>
      </c>
      <c r="J434" s="287">
        <f t="shared" si="43"/>
        <v>0</v>
      </c>
      <c r="K434" s="287">
        <f t="shared" si="43"/>
        <v>0</v>
      </c>
      <c r="L434" s="287">
        <f t="shared" si="43"/>
        <v>11654752.61090909</v>
      </c>
      <c r="M434" s="287">
        <f t="shared" si="43"/>
        <v>9694718.756363636</v>
      </c>
      <c r="N434" s="287">
        <f t="shared" si="43"/>
        <v>0</v>
      </c>
      <c r="O434" s="664">
        <f t="shared" si="43"/>
        <v>0</v>
      </c>
      <c r="P434" s="665">
        <f t="shared" si="43"/>
        <v>0</v>
      </c>
      <c r="Q434" s="608"/>
      <c r="R434" s="286"/>
    </row>
    <row r="435" spans="1:18" ht="15" thickBot="1">
      <c r="A435" s="285"/>
      <c r="B435" s="284"/>
      <c r="C435" s="283"/>
      <c r="D435" s="283"/>
      <c r="E435" s="282"/>
      <c r="F435" s="281"/>
      <c r="G435" s="280"/>
      <c r="H435" s="278"/>
      <c r="I435" s="278"/>
      <c r="J435" s="279"/>
      <c r="K435" s="278"/>
      <c r="L435" s="278">
        <f>((G435+H435)+K435)*12/33</f>
        <v>0</v>
      </c>
      <c r="M435" s="278">
        <f>((H435+I435)+K435)*12/33</f>
        <v>0</v>
      </c>
      <c r="N435" s="277"/>
      <c r="O435" s="666"/>
      <c r="P435" s="667"/>
      <c r="Q435" s="609"/>
      <c r="R435" s="276"/>
    </row>
    <row r="436" spans="1:18" ht="24.75" customHeight="1" thickBot="1">
      <c r="A436" s="275"/>
      <c r="B436" s="274"/>
      <c r="C436" s="273"/>
      <c r="D436" s="273"/>
      <c r="E436" s="272"/>
      <c r="F436" s="271" t="s">
        <v>329</v>
      </c>
      <c r="G436" s="270">
        <f aca="true" t="shared" si="44" ref="G436:O436">G434+G419+G372+G215+G161+G75</f>
        <v>442321987.54</v>
      </c>
      <c r="H436" s="268">
        <f t="shared" si="44"/>
        <v>433542860.73</v>
      </c>
      <c r="I436" s="268">
        <f t="shared" si="44"/>
        <v>500490399.88</v>
      </c>
      <c r="J436" s="269">
        <f t="shared" si="44"/>
        <v>476063340</v>
      </c>
      <c r="K436" s="268">
        <f t="shared" si="44"/>
        <v>419341916.58000004</v>
      </c>
      <c r="L436" s="268">
        <f t="shared" si="44"/>
        <v>431090147.1018182</v>
      </c>
      <c r="M436" s="268">
        <f t="shared" si="44"/>
        <v>492136428.0690909</v>
      </c>
      <c r="N436" s="268">
        <f t="shared" si="44"/>
        <v>483189600</v>
      </c>
      <c r="O436" s="668">
        <f t="shared" si="44"/>
        <v>483189600</v>
      </c>
      <c r="P436" s="669">
        <f>P434+P419+P372+P215+P161+P75</f>
        <v>501891150</v>
      </c>
      <c r="Q436" s="610"/>
      <c r="R436" s="267"/>
    </row>
    <row r="437" spans="1:17" ht="12.75">
      <c r="A437" s="265"/>
      <c r="B437" s="266"/>
      <c r="C437" s="265"/>
      <c r="D437" s="265"/>
      <c r="E437" s="265"/>
      <c r="F437" s="264"/>
      <c r="G437" s="262"/>
      <c r="H437" s="262"/>
      <c r="I437" s="262"/>
      <c r="J437" s="263"/>
      <c r="K437" s="262"/>
      <c r="L437" s="262"/>
      <c r="M437" s="262"/>
      <c r="N437" s="263"/>
      <c r="O437" s="262"/>
      <c r="P437" s="261"/>
      <c r="Q437" s="261"/>
    </row>
    <row r="439" ht="12.75">
      <c r="K439" s="258"/>
    </row>
    <row r="440" spans="6:11" ht="12.75">
      <c r="F440" s="260"/>
      <c r="K440" s="259"/>
    </row>
    <row r="442" ht="12.75">
      <c r="K442" s="259"/>
    </row>
    <row r="450" ht="12.75">
      <c r="K450" s="258"/>
    </row>
  </sheetData>
  <sheetProtection/>
  <printOptions/>
  <pageMargins left="0.11811023622047245" right="0.15748031496062992" top="0" bottom="0" header="0.2362204724409449" footer="0.236220472440944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9"/>
  <sheetViews>
    <sheetView rightToLeft="1" zoomScalePageLayoutView="0" workbookViewId="0" topLeftCell="A1">
      <selection activeCell="O525" sqref="O525"/>
    </sheetView>
  </sheetViews>
  <sheetFormatPr defaultColWidth="11.421875" defaultRowHeight="12.75"/>
  <cols>
    <col min="1" max="1" width="4.421875" style="0" customWidth="1"/>
    <col min="2" max="2" width="6.00390625" style="0" customWidth="1"/>
    <col min="3" max="3" width="6.140625" style="0" customWidth="1"/>
    <col min="4" max="4" width="6.421875" style="0" customWidth="1"/>
    <col min="5" max="5" width="5.57421875" style="0" customWidth="1"/>
    <col min="6" max="6" width="48.00390625" style="0" customWidth="1"/>
    <col min="7" max="14" width="0" style="0" hidden="1" customWidth="1"/>
    <col min="15" max="15" width="23.421875" style="0" customWidth="1"/>
    <col min="16" max="16" width="26.140625" style="0" customWidth="1"/>
    <col min="17" max="17" width="27.57421875" style="0" customWidth="1"/>
    <col min="19" max="19" width="33.421875" style="0" customWidth="1"/>
  </cols>
  <sheetData>
    <row r="1" spans="1:17" ht="15.75" thickBot="1">
      <c r="A1" s="254"/>
      <c r="B1" s="718" t="s">
        <v>328</v>
      </c>
      <c r="C1" s="718"/>
      <c r="D1" s="718"/>
      <c r="E1" s="718"/>
      <c r="F1" s="718"/>
      <c r="G1" s="253"/>
      <c r="H1" s="253"/>
      <c r="I1" s="252"/>
      <c r="J1" s="719" t="s">
        <v>327</v>
      </c>
      <c r="K1" s="719"/>
      <c r="L1" s="719"/>
      <c r="M1" s="719"/>
      <c r="N1" s="719"/>
      <c r="O1" s="719"/>
      <c r="P1" s="719"/>
      <c r="Q1" s="720"/>
    </row>
    <row r="2" spans="1:17" ht="12.75">
      <c r="A2" s="251" t="s">
        <v>326</v>
      </c>
      <c r="B2" s="250" t="s">
        <v>326</v>
      </c>
      <c r="C2" s="249"/>
      <c r="D2" s="249"/>
      <c r="E2" s="248"/>
      <c r="F2" s="247"/>
      <c r="G2" s="245"/>
      <c r="H2" s="241"/>
      <c r="I2" s="246"/>
      <c r="J2" s="246"/>
      <c r="K2" s="241"/>
      <c r="L2" s="245"/>
      <c r="M2" s="244"/>
      <c r="N2" s="243"/>
      <c r="O2" s="242"/>
      <c r="P2" s="241"/>
      <c r="Q2" s="241"/>
    </row>
    <row r="3" spans="1:17" ht="15">
      <c r="A3" s="229" t="s">
        <v>325</v>
      </c>
      <c r="B3" s="228" t="s">
        <v>324</v>
      </c>
      <c r="C3" s="240" t="s">
        <v>323</v>
      </c>
      <c r="D3" s="240"/>
      <c r="E3" s="239"/>
      <c r="F3" s="238"/>
      <c r="G3" s="224"/>
      <c r="H3" s="221"/>
      <c r="I3" s="222"/>
      <c r="J3" s="222"/>
      <c r="K3" s="221"/>
      <c r="L3" s="230" t="s">
        <v>316</v>
      </c>
      <c r="M3" s="230" t="s">
        <v>316</v>
      </c>
      <c r="N3" s="232" t="s">
        <v>316</v>
      </c>
      <c r="O3" s="231" t="s">
        <v>317</v>
      </c>
      <c r="P3" s="230" t="s">
        <v>322</v>
      </c>
      <c r="Q3" s="231" t="s">
        <v>317</v>
      </c>
    </row>
    <row r="4" spans="1:17" ht="15">
      <c r="A4" s="229" t="s">
        <v>321</v>
      </c>
      <c r="B4" s="228" t="s">
        <v>321</v>
      </c>
      <c r="C4" s="237" t="s">
        <v>320</v>
      </c>
      <c r="D4" s="237"/>
      <c r="E4" s="236"/>
      <c r="F4" s="235" t="s">
        <v>319</v>
      </c>
      <c r="G4" s="224" t="s">
        <v>318</v>
      </c>
      <c r="H4" s="233" t="s">
        <v>315</v>
      </c>
      <c r="I4" s="234" t="s">
        <v>317</v>
      </c>
      <c r="J4" s="222" t="s">
        <v>316</v>
      </c>
      <c r="K4" s="233" t="s">
        <v>315</v>
      </c>
      <c r="L4" s="230"/>
      <c r="M4" s="230"/>
      <c r="N4" s="232"/>
      <c r="O4" s="231"/>
      <c r="P4" s="230"/>
      <c r="Q4" s="230"/>
    </row>
    <row r="5" spans="1:17" ht="15">
      <c r="A5" s="229" t="s">
        <v>314</v>
      </c>
      <c r="B5" s="228" t="s">
        <v>313</v>
      </c>
      <c r="C5" s="227" t="s">
        <v>312</v>
      </c>
      <c r="D5" s="227" t="s">
        <v>311</v>
      </c>
      <c r="E5" s="226" t="s">
        <v>310</v>
      </c>
      <c r="F5" s="225" t="s">
        <v>309</v>
      </c>
      <c r="G5" s="224" t="s">
        <v>308</v>
      </c>
      <c r="H5" s="221" t="s">
        <v>307</v>
      </c>
      <c r="I5" s="223" t="s">
        <v>306</v>
      </c>
      <c r="J5" s="222" t="s">
        <v>305</v>
      </c>
      <c r="K5" s="221" t="s">
        <v>304</v>
      </c>
      <c r="L5" s="220">
        <v>2009</v>
      </c>
      <c r="M5" s="218">
        <v>2010</v>
      </c>
      <c r="N5" s="219">
        <v>2011</v>
      </c>
      <c r="O5" s="218">
        <v>2014</v>
      </c>
      <c r="P5" s="218">
        <v>2015</v>
      </c>
      <c r="Q5" s="218">
        <v>2015</v>
      </c>
    </row>
    <row r="6" spans="1:17" ht="13.5" thickBot="1">
      <c r="A6" s="217"/>
      <c r="B6" s="216"/>
      <c r="C6" s="215" t="s">
        <v>303</v>
      </c>
      <c r="D6" s="215" t="s">
        <v>302</v>
      </c>
      <c r="E6" s="214" t="s">
        <v>301</v>
      </c>
      <c r="F6" s="213"/>
      <c r="G6" s="211">
        <v>2007</v>
      </c>
      <c r="H6" s="207" t="s">
        <v>300</v>
      </c>
      <c r="I6" s="212">
        <v>2007</v>
      </c>
      <c r="J6" s="212">
        <v>2008</v>
      </c>
      <c r="K6" s="207" t="s">
        <v>300</v>
      </c>
      <c r="L6" s="211"/>
      <c r="M6" s="210"/>
      <c r="N6" s="209"/>
      <c r="O6" s="208"/>
      <c r="P6" s="207"/>
      <c r="Q6" s="207"/>
    </row>
    <row r="7" spans="1:17" ht="18">
      <c r="A7" s="84"/>
      <c r="B7" s="184"/>
      <c r="C7" s="82"/>
      <c r="D7" s="81"/>
      <c r="E7" s="80"/>
      <c r="F7" s="206"/>
      <c r="G7" s="78"/>
      <c r="H7" s="205"/>
      <c r="I7" s="77"/>
      <c r="J7" s="77"/>
      <c r="K7" s="205"/>
      <c r="L7" s="78"/>
      <c r="M7" s="78"/>
      <c r="N7" s="78"/>
      <c r="O7" s="203"/>
      <c r="P7" s="204"/>
      <c r="Q7" s="203"/>
    </row>
    <row r="8" spans="1:17" ht="18">
      <c r="A8" s="32"/>
      <c r="B8" s="31"/>
      <c r="C8" s="30"/>
      <c r="D8" s="29"/>
      <c r="E8" s="28"/>
      <c r="F8" s="202" t="s">
        <v>299</v>
      </c>
      <c r="G8" s="41"/>
      <c r="H8" s="199"/>
      <c r="I8" s="42"/>
      <c r="J8" s="42"/>
      <c r="K8" s="199"/>
      <c r="L8" s="41"/>
      <c r="M8" s="41"/>
      <c r="N8" s="41"/>
      <c r="O8" s="198"/>
      <c r="P8" s="201"/>
      <c r="Q8" s="198"/>
    </row>
    <row r="9" spans="1:17" ht="12.75">
      <c r="A9" s="32"/>
      <c r="B9" s="31"/>
      <c r="C9" s="51">
        <v>10</v>
      </c>
      <c r="D9" s="29"/>
      <c r="E9" s="28"/>
      <c r="F9" s="200" t="s">
        <v>298</v>
      </c>
      <c r="G9" s="41"/>
      <c r="H9" s="199"/>
      <c r="I9" s="42"/>
      <c r="J9" s="42"/>
      <c r="K9" s="199"/>
      <c r="L9" s="41"/>
      <c r="M9" s="41"/>
      <c r="N9" s="41"/>
      <c r="O9" s="198"/>
      <c r="P9" s="198"/>
      <c r="Q9" s="198"/>
    </row>
    <row r="10" spans="1:17" ht="12.75">
      <c r="A10" s="52">
        <v>11</v>
      </c>
      <c r="B10" s="31"/>
      <c r="C10" s="30"/>
      <c r="D10" s="50">
        <v>10</v>
      </c>
      <c r="E10" s="28"/>
      <c r="F10" s="94" t="s">
        <v>297</v>
      </c>
      <c r="G10" s="41"/>
      <c r="H10" s="199"/>
      <c r="I10" s="42"/>
      <c r="J10" s="42"/>
      <c r="K10" s="199"/>
      <c r="L10" s="41"/>
      <c r="M10" s="41"/>
      <c r="N10" s="41"/>
      <c r="O10" s="198"/>
      <c r="P10" s="198"/>
      <c r="Q10" s="198"/>
    </row>
    <row r="11" spans="1:17" ht="12.75">
      <c r="A11" s="32"/>
      <c r="B11" s="44"/>
      <c r="C11" s="30"/>
      <c r="D11" s="29"/>
      <c r="E11" s="28">
        <v>10</v>
      </c>
      <c r="F11" s="94" t="s">
        <v>296</v>
      </c>
      <c r="G11" s="41"/>
      <c r="H11" s="199"/>
      <c r="I11" s="42"/>
      <c r="J11" s="42"/>
      <c r="K11" s="199"/>
      <c r="L11" s="41"/>
      <c r="M11" s="41"/>
      <c r="N11" s="41"/>
      <c r="O11" s="198"/>
      <c r="P11" s="198"/>
      <c r="Q11" s="198"/>
    </row>
    <row r="12" spans="1:19" ht="12.75">
      <c r="A12" s="32"/>
      <c r="B12" s="44">
        <v>129</v>
      </c>
      <c r="C12" s="30"/>
      <c r="D12" s="29"/>
      <c r="E12" s="28">
        <v>11</v>
      </c>
      <c r="F12" s="196" t="s">
        <v>295</v>
      </c>
      <c r="G12" s="47">
        <v>410400</v>
      </c>
      <c r="H12" s="36">
        <f>G12/283169000*100</f>
        <v>0.14493111887247545</v>
      </c>
      <c r="I12" s="46">
        <v>410400</v>
      </c>
      <c r="J12" s="46">
        <v>410400</v>
      </c>
      <c r="K12" s="36"/>
      <c r="L12" s="46">
        <v>410400</v>
      </c>
      <c r="M12" s="46">
        <v>500000</v>
      </c>
      <c r="N12" s="46">
        <v>500000</v>
      </c>
      <c r="O12" s="40">
        <v>377400</v>
      </c>
      <c r="P12" s="40">
        <v>377400</v>
      </c>
      <c r="Q12" s="40"/>
      <c r="S12" s="197"/>
    </row>
    <row r="13" spans="1:17" ht="12.75">
      <c r="A13" s="32"/>
      <c r="B13" s="44"/>
      <c r="C13" s="30"/>
      <c r="D13" s="29"/>
      <c r="E13" s="28"/>
      <c r="F13" s="123"/>
      <c r="G13" s="47"/>
      <c r="H13" s="36"/>
      <c r="I13" s="46"/>
      <c r="J13" s="46"/>
      <c r="K13" s="36"/>
      <c r="L13" s="47"/>
      <c r="M13" s="47"/>
      <c r="N13" s="47"/>
      <c r="O13" s="40"/>
      <c r="P13" s="40"/>
      <c r="Q13" s="40"/>
    </row>
    <row r="14" spans="1:19" ht="12.75">
      <c r="A14" s="32"/>
      <c r="B14" s="44">
        <v>4211</v>
      </c>
      <c r="C14" s="30"/>
      <c r="D14" s="29"/>
      <c r="E14" s="28">
        <v>12</v>
      </c>
      <c r="F14" s="196" t="s">
        <v>294</v>
      </c>
      <c r="G14" s="47">
        <v>20000</v>
      </c>
      <c r="H14" s="36">
        <f>G14/283169000*100</f>
        <v>0.0070629200230251194</v>
      </c>
      <c r="I14" s="46">
        <v>20000</v>
      </c>
      <c r="J14" s="46">
        <v>20000</v>
      </c>
      <c r="K14" s="46"/>
      <c r="L14" s="46">
        <v>20000</v>
      </c>
      <c r="M14" s="46">
        <v>20000</v>
      </c>
      <c r="N14" s="46">
        <v>20000</v>
      </c>
      <c r="O14" s="40">
        <v>10000</v>
      </c>
      <c r="P14" s="40">
        <v>10000</v>
      </c>
      <c r="Q14" s="40"/>
      <c r="S14" s="197"/>
    </row>
    <row r="15" spans="1:17" ht="12.75">
      <c r="A15" s="32"/>
      <c r="B15" s="44"/>
      <c r="C15" s="30"/>
      <c r="D15" s="29"/>
      <c r="E15" s="28"/>
      <c r="F15" s="123"/>
      <c r="G15" s="47"/>
      <c r="H15" s="36"/>
      <c r="I15" s="46"/>
      <c r="J15" s="46"/>
      <c r="K15" s="46"/>
      <c r="L15" s="46"/>
      <c r="M15" s="46"/>
      <c r="N15" s="46"/>
      <c r="O15" s="40"/>
      <c r="P15" s="40"/>
      <c r="Q15" s="40"/>
    </row>
    <row r="16" spans="1:17" ht="12.75">
      <c r="A16" s="32"/>
      <c r="B16" s="44">
        <v>4212</v>
      </c>
      <c r="C16" s="30"/>
      <c r="D16" s="29"/>
      <c r="E16" s="28">
        <v>13</v>
      </c>
      <c r="F16" s="196" t="s">
        <v>293</v>
      </c>
      <c r="G16" s="47">
        <v>50000</v>
      </c>
      <c r="H16" s="36">
        <f>G16/283169000*100</f>
        <v>0.017657300057562796</v>
      </c>
      <c r="I16" s="46">
        <v>50000</v>
      </c>
      <c r="J16" s="46">
        <v>50000</v>
      </c>
      <c r="K16" s="46"/>
      <c r="L16" s="46">
        <v>80000</v>
      </c>
      <c r="M16" s="46">
        <v>100000</v>
      </c>
      <c r="N16" s="46">
        <v>100000</v>
      </c>
      <c r="O16" s="40">
        <v>50000</v>
      </c>
      <c r="P16" s="40">
        <v>50000</v>
      </c>
      <c r="Q16" s="40"/>
    </row>
    <row r="17" spans="1:17" ht="12.75">
      <c r="A17" s="32"/>
      <c r="B17" s="44"/>
      <c r="C17" s="30"/>
      <c r="D17" s="29"/>
      <c r="E17" s="28"/>
      <c r="F17" s="150"/>
      <c r="G17" s="47"/>
      <c r="H17" s="36"/>
      <c r="I17" s="46"/>
      <c r="J17" s="46"/>
      <c r="K17" s="46"/>
      <c r="L17" s="46"/>
      <c r="M17" s="46"/>
      <c r="N17" s="46"/>
      <c r="O17" s="40"/>
      <c r="P17" s="40"/>
      <c r="Q17" s="40"/>
    </row>
    <row r="18" spans="1:17" ht="12.75">
      <c r="A18" s="32"/>
      <c r="B18" s="44">
        <v>4221</v>
      </c>
      <c r="C18" s="30"/>
      <c r="D18" s="29"/>
      <c r="E18" s="28">
        <v>14</v>
      </c>
      <c r="F18" s="196" t="s">
        <v>292</v>
      </c>
      <c r="G18" s="47">
        <v>20000</v>
      </c>
      <c r="H18" s="36">
        <f>G18/283169000*100</f>
        <v>0.0070629200230251194</v>
      </c>
      <c r="I18" s="46">
        <v>20000</v>
      </c>
      <c r="J18" s="46">
        <v>20000</v>
      </c>
      <c r="K18" s="46"/>
      <c r="L18" s="46">
        <v>80000</v>
      </c>
      <c r="M18" s="46">
        <v>30000</v>
      </c>
      <c r="N18" s="46">
        <v>30000</v>
      </c>
      <c r="O18" s="40">
        <v>10000</v>
      </c>
      <c r="P18" s="40">
        <v>10000</v>
      </c>
      <c r="Q18" s="40"/>
    </row>
    <row r="19" spans="1:17" ht="12.75">
      <c r="A19" s="32"/>
      <c r="B19" s="44"/>
      <c r="C19" s="30"/>
      <c r="D19" s="29"/>
      <c r="E19" s="28"/>
      <c r="F19" s="123"/>
      <c r="G19" s="47"/>
      <c r="H19" s="36"/>
      <c r="I19" s="46"/>
      <c r="J19" s="46"/>
      <c r="K19" s="46"/>
      <c r="L19" s="46"/>
      <c r="M19" s="46"/>
      <c r="N19" s="46"/>
      <c r="O19" s="40"/>
      <c r="P19" s="40"/>
      <c r="Q19" s="40"/>
    </row>
    <row r="20" spans="1:17" ht="12.75">
      <c r="A20" s="32"/>
      <c r="B20" s="44">
        <v>4222</v>
      </c>
      <c r="C20" s="30"/>
      <c r="D20" s="29"/>
      <c r="E20" s="28">
        <v>15</v>
      </c>
      <c r="F20" s="196" t="s">
        <v>291</v>
      </c>
      <c r="G20" s="47">
        <v>50000</v>
      </c>
      <c r="H20" s="36">
        <f>G20/283169000*100</f>
        <v>0.017657300057562796</v>
      </c>
      <c r="I20" s="46">
        <v>50000</v>
      </c>
      <c r="J20" s="46">
        <v>50000</v>
      </c>
      <c r="K20" s="46"/>
      <c r="L20" s="46">
        <v>50000</v>
      </c>
      <c r="M20" s="46">
        <v>100000</v>
      </c>
      <c r="N20" s="46">
        <v>100000</v>
      </c>
      <c r="O20" s="40">
        <v>50000</v>
      </c>
      <c r="P20" s="40">
        <v>50000</v>
      </c>
      <c r="Q20" s="40"/>
    </row>
    <row r="21" spans="1:17" ht="12.75">
      <c r="A21" s="32"/>
      <c r="B21" s="44"/>
      <c r="C21" s="30"/>
      <c r="D21" s="29"/>
      <c r="E21" s="28"/>
      <c r="F21" s="150"/>
      <c r="G21" s="47"/>
      <c r="H21" s="36"/>
      <c r="I21" s="46"/>
      <c r="J21" s="46"/>
      <c r="K21" s="46"/>
      <c r="L21" s="46"/>
      <c r="M21" s="46"/>
      <c r="N21" s="46"/>
      <c r="O21" s="40"/>
      <c r="P21" s="40"/>
      <c r="Q21" s="40"/>
    </row>
    <row r="22" spans="1:17" ht="12.75">
      <c r="A22" s="32"/>
      <c r="B22" s="44">
        <v>493</v>
      </c>
      <c r="C22" s="30"/>
      <c r="D22" s="29"/>
      <c r="E22" s="28">
        <v>16</v>
      </c>
      <c r="F22" s="196" t="s">
        <v>290</v>
      </c>
      <c r="G22" s="47">
        <v>106000</v>
      </c>
      <c r="H22" s="36">
        <f>G22/283169000*100</f>
        <v>0.037433476122033134</v>
      </c>
      <c r="I22" s="46">
        <v>106000</v>
      </c>
      <c r="J22" s="46">
        <v>106000</v>
      </c>
      <c r="K22" s="46"/>
      <c r="L22" s="46">
        <v>106000</v>
      </c>
      <c r="M22" s="46">
        <v>240000</v>
      </c>
      <c r="N22" s="46">
        <v>118000</v>
      </c>
      <c r="O22" s="40">
        <v>120000</v>
      </c>
      <c r="P22" s="40">
        <v>120000</v>
      </c>
      <c r="Q22" s="40"/>
    </row>
    <row r="23" spans="1:17" ht="12.75">
      <c r="A23" s="32"/>
      <c r="B23" s="31"/>
      <c r="C23" s="30"/>
      <c r="D23" s="29"/>
      <c r="E23" s="28">
        <v>20</v>
      </c>
      <c r="F23" s="94" t="s">
        <v>289</v>
      </c>
      <c r="G23" s="47"/>
      <c r="H23" s="36"/>
      <c r="I23" s="46"/>
      <c r="J23" s="46"/>
      <c r="K23" s="46"/>
      <c r="L23" s="46"/>
      <c r="M23" s="46"/>
      <c r="N23" s="46"/>
      <c r="O23" s="40"/>
      <c r="P23" s="40"/>
      <c r="Q23" s="40"/>
    </row>
    <row r="24" spans="1:17" ht="12.75">
      <c r="A24" s="32"/>
      <c r="B24" s="44">
        <v>391</v>
      </c>
      <c r="C24" s="30"/>
      <c r="D24" s="29"/>
      <c r="E24" s="28">
        <v>21</v>
      </c>
      <c r="F24" s="196" t="s">
        <v>288</v>
      </c>
      <c r="G24" s="47">
        <v>250000</v>
      </c>
      <c r="H24" s="36">
        <f>G24/283169000*100</f>
        <v>0.088286500287814</v>
      </c>
      <c r="I24" s="46">
        <v>250000</v>
      </c>
      <c r="J24" s="46">
        <v>250000</v>
      </c>
      <c r="K24" s="46"/>
      <c r="L24" s="46">
        <v>300000</v>
      </c>
      <c r="M24" s="46">
        <v>200000</v>
      </c>
      <c r="N24" s="46">
        <v>300000</v>
      </c>
      <c r="O24" s="40">
        <v>150000</v>
      </c>
      <c r="P24" s="40">
        <v>150000</v>
      </c>
      <c r="Q24" s="40"/>
    </row>
    <row r="25" spans="1:17" ht="12.75">
      <c r="A25" s="32"/>
      <c r="B25" s="44"/>
      <c r="C25" s="30"/>
      <c r="D25" s="29"/>
      <c r="E25" s="28"/>
      <c r="F25" s="150"/>
      <c r="G25" s="47"/>
      <c r="H25" s="36"/>
      <c r="I25" s="46"/>
      <c r="J25" s="46"/>
      <c r="K25" s="46"/>
      <c r="L25" s="46"/>
      <c r="M25" s="46"/>
      <c r="N25" s="46"/>
      <c r="O25" s="40"/>
      <c r="P25" s="40"/>
      <c r="Q25" s="40"/>
    </row>
    <row r="26" spans="1:17" ht="12.75">
      <c r="A26" s="32"/>
      <c r="B26" s="44"/>
      <c r="C26" s="30"/>
      <c r="D26" s="29"/>
      <c r="E26" s="28">
        <v>22</v>
      </c>
      <c r="F26" s="154" t="s">
        <v>287</v>
      </c>
      <c r="G26" s="47">
        <v>100000</v>
      </c>
      <c r="H26" s="36">
        <f>G26/283169000*100</f>
        <v>0.03531460011512559</v>
      </c>
      <c r="I26" s="46">
        <v>100000</v>
      </c>
      <c r="J26" s="46">
        <v>100000</v>
      </c>
      <c r="K26" s="46"/>
      <c r="L26" s="46">
        <v>100000</v>
      </c>
      <c r="M26" s="46">
        <v>200000</v>
      </c>
      <c r="N26" s="46">
        <v>200000</v>
      </c>
      <c r="O26" s="40">
        <v>400000</v>
      </c>
      <c r="P26" s="40">
        <v>200000</v>
      </c>
      <c r="Q26" s="40"/>
    </row>
    <row r="27" spans="1:17" ht="12.75">
      <c r="A27" s="32"/>
      <c r="B27" s="44"/>
      <c r="C27" s="30"/>
      <c r="D27" s="29"/>
      <c r="E27" s="28"/>
      <c r="F27" s="150"/>
      <c r="G27" s="47"/>
      <c r="H27" s="36"/>
      <c r="I27" s="46"/>
      <c r="J27" s="46"/>
      <c r="K27" s="46"/>
      <c r="L27" s="46"/>
      <c r="M27" s="46"/>
      <c r="N27" s="46"/>
      <c r="O27" s="40"/>
      <c r="P27" s="40"/>
      <c r="Q27" s="40"/>
    </row>
    <row r="28" spans="1:17" ht="12.75">
      <c r="A28" s="32"/>
      <c r="B28" s="44">
        <v>399</v>
      </c>
      <c r="C28" s="30"/>
      <c r="D28" s="29"/>
      <c r="E28" s="28">
        <v>23</v>
      </c>
      <c r="F28" s="154" t="s">
        <v>275</v>
      </c>
      <c r="G28" s="47">
        <v>20000</v>
      </c>
      <c r="H28" s="36">
        <f>G28/283169000*100</f>
        <v>0.0070629200230251194</v>
      </c>
      <c r="I28" s="46">
        <v>20000</v>
      </c>
      <c r="J28" s="46">
        <v>20000</v>
      </c>
      <c r="K28" s="46"/>
      <c r="L28" s="46">
        <v>20000</v>
      </c>
      <c r="M28" s="46">
        <v>100000</v>
      </c>
      <c r="N28" s="46">
        <v>100000</v>
      </c>
      <c r="O28" s="40">
        <v>100000</v>
      </c>
      <c r="P28" s="40">
        <v>100000</v>
      </c>
      <c r="Q28" s="40"/>
    </row>
    <row r="29" spans="1:17" ht="12.75">
      <c r="A29" s="32"/>
      <c r="B29" s="44"/>
      <c r="C29" s="30"/>
      <c r="D29" s="29"/>
      <c r="E29" s="28"/>
      <c r="F29" s="74"/>
      <c r="G29" s="47"/>
      <c r="H29" s="36"/>
      <c r="I29" s="46"/>
      <c r="J29" s="46"/>
      <c r="K29" s="46"/>
      <c r="L29" s="46"/>
      <c r="M29" s="46"/>
      <c r="N29" s="46"/>
      <c r="O29" s="40"/>
      <c r="P29" s="40"/>
      <c r="Q29" s="40"/>
    </row>
    <row r="30" spans="1:17" ht="12.75">
      <c r="A30" s="32"/>
      <c r="B30" s="44">
        <v>47</v>
      </c>
      <c r="C30" s="30"/>
      <c r="D30" s="29"/>
      <c r="E30" s="28">
        <v>24</v>
      </c>
      <c r="F30" s="154" t="s">
        <v>286</v>
      </c>
      <c r="G30" s="47">
        <v>100000</v>
      </c>
      <c r="H30" s="36">
        <f>G30/283169000*100</f>
        <v>0.03531460011512559</v>
      </c>
      <c r="I30" s="46">
        <v>100000</v>
      </c>
      <c r="J30" s="46">
        <v>100000</v>
      </c>
      <c r="K30" s="46"/>
      <c r="L30" s="46">
        <v>150000</v>
      </c>
      <c r="M30" s="46">
        <v>200000</v>
      </c>
      <c r="N30" s="46">
        <v>200000</v>
      </c>
      <c r="O30" s="40">
        <v>300000</v>
      </c>
      <c r="P30" s="40">
        <v>450000</v>
      </c>
      <c r="Q30" s="40"/>
    </row>
    <row r="31" spans="1:17" ht="12.75">
      <c r="A31" s="32"/>
      <c r="B31" s="44"/>
      <c r="C31" s="30"/>
      <c r="D31" s="29"/>
      <c r="E31" s="28"/>
      <c r="F31" s="74"/>
      <c r="G31" s="47"/>
      <c r="H31" s="36"/>
      <c r="I31" s="46"/>
      <c r="J31" s="46"/>
      <c r="K31" s="46"/>
      <c r="L31" s="46"/>
      <c r="M31" s="46"/>
      <c r="N31" s="46"/>
      <c r="O31" s="40"/>
      <c r="P31" s="40"/>
      <c r="Q31" s="40"/>
    </row>
    <row r="32" spans="1:17" ht="12.75">
      <c r="A32" s="52"/>
      <c r="B32" s="44">
        <v>459</v>
      </c>
      <c r="C32" s="51"/>
      <c r="D32" s="50"/>
      <c r="E32" s="28">
        <v>25</v>
      </c>
      <c r="F32" s="154" t="s">
        <v>285</v>
      </c>
      <c r="G32" s="47">
        <v>500000</v>
      </c>
      <c r="H32" s="36">
        <f>G32/283169000*100</f>
        <v>0.176573000575628</v>
      </c>
      <c r="I32" s="46">
        <v>500000</v>
      </c>
      <c r="J32" s="46">
        <v>500000</v>
      </c>
      <c r="K32" s="46"/>
      <c r="L32" s="46">
        <v>500000</v>
      </c>
      <c r="M32" s="46">
        <v>2000000</v>
      </c>
      <c r="N32" s="46">
        <v>2000000</v>
      </c>
      <c r="O32" s="40">
        <v>350000</v>
      </c>
      <c r="P32" s="40">
        <v>100</v>
      </c>
      <c r="Q32" s="40"/>
    </row>
    <row r="33" spans="1:17" ht="12.75">
      <c r="A33" s="52"/>
      <c r="B33" s="44"/>
      <c r="C33" s="51"/>
      <c r="D33" s="50"/>
      <c r="E33" s="28"/>
      <c r="F33" s="74"/>
      <c r="G33" s="62"/>
      <c r="H33" s="36"/>
      <c r="I33" s="46"/>
      <c r="J33" s="46"/>
      <c r="K33" s="46"/>
      <c r="L33" s="46"/>
      <c r="M33" s="46"/>
      <c r="N33" s="46"/>
      <c r="O33" s="39"/>
      <c r="P33" s="39"/>
      <c r="Q33" s="39"/>
    </row>
    <row r="34" spans="1:17" ht="14.25">
      <c r="A34" s="32"/>
      <c r="B34" s="44"/>
      <c r="C34" s="30"/>
      <c r="D34" s="29"/>
      <c r="E34" s="28">
        <v>30</v>
      </c>
      <c r="F34" s="179" t="s">
        <v>284</v>
      </c>
      <c r="G34" s="47"/>
      <c r="H34" s="36"/>
      <c r="I34" s="46"/>
      <c r="J34" s="46"/>
      <c r="K34" s="46"/>
      <c r="L34" s="46"/>
      <c r="M34" s="46"/>
      <c r="N34" s="46"/>
      <c r="O34" s="40"/>
      <c r="P34" s="40"/>
      <c r="Q34" s="40"/>
    </row>
    <row r="35" spans="1:17" ht="12.75">
      <c r="A35" s="32"/>
      <c r="B35" s="44">
        <v>591</v>
      </c>
      <c r="C35" s="30"/>
      <c r="D35" s="29"/>
      <c r="E35" s="28">
        <v>31</v>
      </c>
      <c r="F35" s="74" t="s">
        <v>283</v>
      </c>
      <c r="G35" s="47">
        <v>40000</v>
      </c>
      <c r="H35" s="36">
        <f>G35/283169000*100</f>
        <v>0.014125840046050239</v>
      </c>
      <c r="I35" s="46">
        <v>40000</v>
      </c>
      <c r="J35" s="46">
        <v>40000</v>
      </c>
      <c r="K35" s="46"/>
      <c r="L35" s="46">
        <v>40000</v>
      </c>
      <c r="M35" s="46">
        <v>40000</v>
      </c>
      <c r="N35" s="46">
        <v>40000</v>
      </c>
      <c r="O35" s="40">
        <v>10000</v>
      </c>
      <c r="P35" s="40">
        <v>10000</v>
      </c>
      <c r="Q35" s="40"/>
    </row>
    <row r="36" spans="1:17" ht="12.75">
      <c r="A36" s="32"/>
      <c r="B36" s="44">
        <v>591</v>
      </c>
      <c r="C36" s="30"/>
      <c r="D36" s="29"/>
      <c r="E36" s="28">
        <v>32</v>
      </c>
      <c r="F36" s="74" t="s">
        <v>282</v>
      </c>
      <c r="G36" s="47">
        <v>40000</v>
      </c>
      <c r="H36" s="36">
        <f>G36/283169000*100</f>
        <v>0.014125840046050239</v>
      </c>
      <c r="I36" s="46">
        <v>40000</v>
      </c>
      <c r="J36" s="46">
        <v>40000</v>
      </c>
      <c r="K36" s="46"/>
      <c r="L36" s="46">
        <v>40000</v>
      </c>
      <c r="M36" s="46">
        <v>40000</v>
      </c>
      <c r="N36" s="46">
        <v>40000</v>
      </c>
      <c r="O36" s="45">
        <v>20000</v>
      </c>
      <c r="P36" s="45">
        <v>20000</v>
      </c>
      <c r="Q36" s="45"/>
    </row>
    <row r="37" spans="1:17" ht="12.75">
      <c r="A37" s="32"/>
      <c r="B37" s="44"/>
      <c r="C37" s="30"/>
      <c r="D37" s="29"/>
      <c r="E37" s="28"/>
      <c r="F37" s="150"/>
      <c r="G37" s="47"/>
      <c r="H37" s="36"/>
      <c r="I37" s="46"/>
      <c r="J37" s="46"/>
      <c r="K37" s="46"/>
      <c r="L37" s="46"/>
      <c r="M37" s="46"/>
      <c r="N37" s="46"/>
      <c r="O37" s="45"/>
      <c r="P37" s="45"/>
      <c r="Q37" s="45"/>
    </row>
    <row r="38" spans="1:17" ht="12.75">
      <c r="A38" s="32"/>
      <c r="B38" s="44">
        <v>591</v>
      </c>
      <c r="C38" s="30"/>
      <c r="D38" s="29"/>
      <c r="E38" s="28">
        <v>33</v>
      </c>
      <c r="F38" s="74" t="s">
        <v>281</v>
      </c>
      <c r="G38" s="47">
        <v>15000</v>
      </c>
      <c r="H38" s="36">
        <f>G38/283169000*100</f>
        <v>0.005297190017268839</v>
      </c>
      <c r="I38" s="46">
        <v>15000</v>
      </c>
      <c r="J38" s="46">
        <v>15000</v>
      </c>
      <c r="K38" s="46"/>
      <c r="L38" s="46">
        <v>15000</v>
      </c>
      <c r="M38" s="46">
        <v>15000</v>
      </c>
      <c r="N38" s="46">
        <v>15000</v>
      </c>
      <c r="O38" s="45">
        <v>100</v>
      </c>
      <c r="P38" s="45">
        <v>100</v>
      </c>
      <c r="Q38" s="45"/>
    </row>
    <row r="39" spans="1:17" ht="12.75">
      <c r="A39" s="32"/>
      <c r="B39" s="44"/>
      <c r="C39" s="30"/>
      <c r="D39" s="29"/>
      <c r="E39" s="28"/>
      <c r="F39" s="150"/>
      <c r="G39" s="47"/>
      <c r="H39" s="36"/>
      <c r="I39" s="46"/>
      <c r="J39" s="46"/>
      <c r="K39" s="46"/>
      <c r="L39" s="46"/>
      <c r="M39" s="46"/>
      <c r="N39" s="46"/>
      <c r="O39" s="45"/>
      <c r="P39" s="45"/>
      <c r="Q39" s="45"/>
    </row>
    <row r="40" spans="1:17" ht="12.75">
      <c r="A40" s="32"/>
      <c r="B40" s="44">
        <v>591</v>
      </c>
      <c r="C40" s="30"/>
      <c r="D40" s="29"/>
      <c r="E40" s="28">
        <v>34</v>
      </c>
      <c r="F40" s="74" t="s">
        <v>280</v>
      </c>
      <c r="G40" s="47">
        <v>15000</v>
      </c>
      <c r="H40" s="36"/>
      <c r="I40" s="46">
        <v>15000</v>
      </c>
      <c r="J40" s="46">
        <v>15000</v>
      </c>
      <c r="K40" s="46"/>
      <c r="L40" s="46">
        <v>15000</v>
      </c>
      <c r="M40" s="46">
        <v>15000</v>
      </c>
      <c r="N40" s="46">
        <v>15000</v>
      </c>
      <c r="O40" s="45">
        <v>15000</v>
      </c>
      <c r="P40" s="45">
        <v>15000</v>
      </c>
      <c r="Q40" s="45"/>
    </row>
    <row r="41" spans="1:17" ht="12.75">
      <c r="A41" s="32"/>
      <c r="B41" s="44"/>
      <c r="C41" s="30"/>
      <c r="D41" s="29"/>
      <c r="E41" s="28"/>
      <c r="F41" s="74"/>
      <c r="G41" s="47"/>
      <c r="H41" s="36"/>
      <c r="I41" s="46"/>
      <c r="J41" s="46"/>
      <c r="K41" s="46"/>
      <c r="L41" s="46"/>
      <c r="M41" s="46"/>
      <c r="N41" s="46"/>
      <c r="O41" s="45"/>
      <c r="P41" s="45"/>
      <c r="Q41" s="45"/>
    </row>
    <row r="42" spans="1:17" ht="13.5" thickBot="1">
      <c r="A42" s="115"/>
      <c r="B42" s="195">
        <v>591</v>
      </c>
      <c r="C42" s="113"/>
      <c r="D42" s="112"/>
      <c r="E42" s="111">
        <v>35</v>
      </c>
      <c r="F42" s="187" t="s">
        <v>279</v>
      </c>
      <c r="G42" s="109"/>
      <c r="H42" s="108"/>
      <c r="I42" s="107"/>
      <c r="J42" s="107">
        <v>50000</v>
      </c>
      <c r="K42" s="107"/>
      <c r="L42" s="107">
        <v>50000</v>
      </c>
      <c r="M42" s="107">
        <v>50000</v>
      </c>
      <c r="N42" s="107">
        <v>50000</v>
      </c>
      <c r="O42" s="152">
        <v>100</v>
      </c>
      <c r="P42" s="152">
        <v>100</v>
      </c>
      <c r="Q42" s="152"/>
    </row>
    <row r="43" spans="1:17" ht="14.25">
      <c r="A43" s="84"/>
      <c r="B43" s="184"/>
      <c r="C43" s="82"/>
      <c r="D43" s="81"/>
      <c r="E43" s="162">
        <v>40</v>
      </c>
      <c r="F43" s="183" t="s">
        <v>278</v>
      </c>
      <c r="G43" s="182"/>
      <c r="H43" s="15"/>
      <c r="I43" s="181"/>
      <c r="J43" s="181"/>
      <c r="K43" s="181"/>
      <c r="L43" s="181"/>
      <c r="M43" s="181"/>
      <c r="N43" s="181"/>
      <c r="O43" s="76"/>
      <c r="P43" s="76"/>
      <c r="Q43" s="76"/>
    </row>
    <row r="44" spans="1:17" ht="6.75" customHeight="1">
      <c r="A44" s="32"/>
      <c r="B44" s="31"/>
      <c r="C44" s="30"/>
      <c r="D44" s="29"/>
      <c r="E44" s="49"/>
      <c r="F44" s="48"/>
      <c r="G44" s="47"/>
      <c r="H44" s="36"/>
      <c r="I44" s="46"/>
      <c r="J44" s="46"/>
      <c r="K44" s="46"/>
      <c r="L44" s="46"/>
      <c r="M44" s="46"/>
      <c r="N44" s="46"/>
      <c r="O44" s="40"/>
      <c r="P44" s="40"/>
      <c r="Q44" s="40"/>
    </row>
    <row r="45" spans="1:17" ht="12.75">
      <c r="A45" s="32"/>
      <c r="B45" s="44">
        <v>4211</v>
      </c>
      <c r="C45" s="30"/>
      <c r="D45" s="29"/>
      <c r="E45" s="28">
        <v>41</v>
      </c>
      <c r="F45" s="154" t="s">
        <v>238</v>
      </c>
      <c r="G45" s="47">
        <v>20000</v>
      </c>
      <c r="H45" s="36">
        <f>G45/283169000*100</f>
        <v>0.0070629200230251194</v>
      </c>
      <c r="I45" s="46">
        <v>20000</v>
      </c>
      <c r="J45" s="46">
        <v>20000</v>
      </c>
      <c r="K45" s="46"/>
      <c r="L45" s="46">
        <v>20000</v>
      </c>
      <c r="M45" s="46">
        <v>5000</v>
      </c>
      <c r="N45" s="46">
        <v>5000</v>
      </c>
      <c r="O45" s="45">
        <v>100</v>
      </c>
      <c r="P45" s="45">
        <v>100</v>
      </c>
      <c r="Q45" s="45"/>
    </row>
    <row r="46" spans="1:17" ht="12.75">
      <c r="A46" s="32"/>
      <c r="B46" s="44"/>
      <c r="C46" s="30"/>
      <c r="D46" s="29"/>
      <c r="E46" s="28"/>
      <c r="F46" s="74"/>
      <c r="G46" s="47"/>
      <c r="H46" s="36"/>
      <c r="I46" s="46"/>
      <c r="J46" s="46"/>
      <c r="K46" s="46"/>
      <c r="L46" s="46"/>
      <c r="M46" s="46"/>
      <c r="N46" s="46"/>
      <c r="O46" s="45"/>
      <c r="P46" s="45"/>
      <c r="Q46" s="45"/>
    </row>
    <row r="47" spans="1:17" ht="12.75">
      <c r="A47" s="32"/>
      <c r="B47" s="44">
        <v>4212</v>
      </c>
      <c r="C47" s="30"/>
      <c r="D47" s="29"/>
      <c r="E47" s="28">
        <v>42</v>
      </c>
      <c r="F47" s="154" t="s">
        <v>277</v>
      </c>
      <c r="G47" s="47">
        <v>30000</v>
      </c>
      <c r="H47" s="36">
        <f>G47/283169000*100</f>
        <v>0.010594380034537679</v>
      </c>
      <c r="I47" s="46">
        <v>30000</v>
      </c>
      <c r="J47" s="46">
        <v>30000</v>
      </c>
      <c r="K47" s="46"/>
      <c r="L47" s="46">
        <v>30000</v>
      </c>
      <c r="M47" s="46">
        <v>50000</v>
      </c>
      <c r="N47" s="46">
        <v>50000</v>
      </c>
      <c r="O47" s="45">
        <v>100</v>
      </c>
      <c r="P47" s="45">
        <v>100</v>
      </c>
      <c r="Q47" s="45"/>
    </row>
    <row r="48" spans="1:17" ht="12.75">
      <c r="A48" s="32"/>
      <c r="B48" s="44"/>
      <c r="C48" s="30"/>
      <c r="D48" s="29"/>
      <c r="E48" s="28"/>
      <c r="F48" s="74"/>
      <c r="G48" s="47"/>
      <c r="H48" s="36"/>
      <c r="I48" s="46"/>
      <c r="J48" s="46"/>
      <c r="K48" s="46"/>
      <c r="L48" s="46"/>
      <c r="M48" s="46"/>
      <c r="N48" s="46"/>
      <c r="O48" s="45"/>
      <c r="P48" s="45"/>
      <c r="Q48" s="45"/>
    </row>
    <row r="49" spans="1:17" ht="12.75">
      <c r="A49" s="32"/>
      <c r="B49" s="44">
        <v>4222</v>
      </c>
      <c r="C49" s="30"/>
      <c r="D49" s="29"/>
      <c r="E49" s="28">
        <v>43</v>
      </c>
      <c r="F49" s="154" t="s">
        <v>239</v>
      </c>
      <c r="G49" s="47">
        <v>40000</v>
      </c>
      <c r="H49" s="36">
        <f>G49/283169000*100</f>
        <v>0.014125840046050239</v>
      </c>
      <c r="I49" s="46">
        <v>40000</v>
      </c>
      <c r="J49" s="46">
        <v>40000</v>
      </c>
      <c r="K49" s="46"/>
      <c r="L49" s="46">
        <v>40000</v>
      </c>
      <c r="M49" s="46">
        <v>50000</v>
      </c>
      <c r="N49" s="46">
        <v>50000</v>
      </c>
      <c r="O49" s="45">
        <v>100</v>
      </c>
      <c r="P49" s="45">
        <v>100</v>
      </c>
      <c r="Q49" s="45"/>
    </row>
    <row r="50" spans="1:17" ht="5.25" customHeight="1">
      <c r="A50" s="32"/>
      <c r="B50" s="44"/>
      <c r="C50" s="30"/>
      <c r="D50" s="29"/>
      <c r="E50" s="28"/>
      <c r="F50" s="74"/>
      <c r="G50" s="47"/>
      <c r="H50" s="36"/>
      <c r="I50" s="46"/>
      <c r="J50" s="46"/>
      <c r="K50" s="46"/>
      <c r="L50" s="46"/>
      <c r="M50" s="46"/>
      <c r="N50" s="46"/>
      <c r="O50" s="45"/>
      <c r="P50" s="45"/>
      <c r="Q50" s="45"/>
    </row>
    <row r="51" spans="1:17" ht="12.75">
      <c r="A51" s="32"/>
      <c r="B51" s="44">
        <v>47</v>
      </c>
      <c r="C51" s="30"/>
      <c r="D51" s="29"/>
      <c r="E51" s="28">
        <v>44</v>
      </c>
      <c r="F51" s="154" t="s">
        <v>276</v>
      </c>
      <c r="G51" s="47">
        <v>50000</v>
      </c>
      <c r="H51" s="36">
        <f>G51/283169000*100</f>
        <v>0.017657300057562796</v>
      </c>
      <c r="I51" s="46">
        <v>50000</v>
      </c>
      <c r="J51" s="46">
        <v>30000</v>
      </c>
      <c r="K51" s="46"/>
      <c r="L51" s="46">
        <v>30000</v>
      </c>
      <c r="M51" s="46">
        <v>30000</v>
      </c>
      <c r="N51" s="46">
        <v>30000</v>
      </c>
      <c r="O51" s="45">
        <v>100</v>
      </c>
      <c r="P51" s="45">
        <v>100</v>
      </c>
      <c r="Q51" s="45"/>
    </row>
    <row r="52" spans="1:17" ht="12.75">
      <c r="A52" s="32"/>
      <c r="B52" s="44"/>
      <c r="C52" s="30"/>
      <c r="D52" s="29"/>
      <c r="E52" s="28"/>
      <c r="F52" s="74"/>
      <c r="G52" s="47"/>
      <c r="H52" s="36"/>
      <c r="I52" s="46"/>
      <c r="J52" s="46"/>
      <c r="K52" s="46"/>
      <c r="L52" s="46"/>
      <c r="M52" s="46"/>
      <c r="N52" s="46"/>
      <c r="O52" s="45"/>
      <c r="P52" s="45"/>
      <c r="Q52" s="45"/>
    </row>
    <row r="53" spans="1:17" ht="12.75">
      <c r="A53" s="32"/>
      <c r="B53" s="44">
        <v>399</v>
      </c>
      <c r="C53" s="30"/>
      <c r="D53" s="29"/>
      <c r="E53" s="28">
        <v>45</v>
      </c>
      <c r="F53" s="154" t="s">
        <v>275</v>
      </c>
      <c r="G53" s="47">
        <v>20000</v>
      </c>
      <c r="H53" s="36">
        <f>G53/283169000*100</f>
        <v>0.0070629200230251194</v>
      </c>
      <c r="I53" s="46">
        <v>20000</v>
      </c>
      <c r="J53" s="46">
        <v>20000</v>
      </c>
      <c r="K53" s="46"/>
      <c r="L53" s="46">
        <v>20000</v>
      </c>
      <c r="M53" s="46">
        <v>20000</v>
      </c>
      <c r="N53" s="46">
        <v>20000</v>
      </c>
      <c r="O53" s="45">
        <v>100</v>
      </c>
      <c r="P53" s="45">
        <v>100</v>
      </c>
      <c r="Q53" s="45"/>
    </row>
    <row r="54" spans="1:17" ht="12.75">
      <c r="A54" s="32"/>
      <c r="B54" s="44"/>
      <c r="C54" s="30"/>
      <c r="D54" s="29"/>
      <c r="E54" s="28"/>
      <c r="F54" s="74"/>
      <c r="G54" s="47"/>
      <c r="H54" s="36"/>
      <c r="I54" s="46"/>
      <c r="J54" s="46"/>
      <c r="K54" s="46"/>
      <c r="L54" s="46"/>
      <c r="M54" s="46"/>
      <c r="N54" s="46"/>
      <c r="O54" s="45"/>
      <c r="P54" s="45"/>
      <c r="Q54" s="45"/>
    </row>
    <row r="55" spans="1:17" ht="14.25">
      <c r="A55" s="32"/>
      <c r="B55" s="44"/>
      <c r="C55" s="30"/>
      <c r="D55" s="29"/>
      <c r="E55" s="28">
        <v>50</v>
      </c>
      <c r="F55" s="179" t="s">
        <v>274</v>
      </c>
      <c r="G55" s="47"/>
      <c r="H55" s="36"/>
      <c r="I55" s="46"/>
      <c r="J55" s="46"/>
      <c r="K55" s="46"/>
      <c r="L55" s="46"/>
      <c r="M55" s="46"/>
      <c r="N55" s="46"/>
      <c r="O55" s="45"/>
      <c r="P55" s="45"/>
      <c r="Q55" s="45"/>
    </row>
    <row r="56" spans="1:17" ht="12.75">
      <c r="A56" s="32"/>
      <c r="B56" s="44">
        <v>499</v>
      </c>
      <c r="C56" s="30"/>
      <c r="D56" s="29"/>
      <c r="E56" s="28">
        <v>51</v>
      </c>
      <c r="F56" s="154" t="s">
        <v>273</v>
      </c>
      <c r="G56" s="47">
        <v>10000</v>
      </c>
      <c r="H56" s="36">
        <f>G56/283169000*100</f>
        <v>0.0035314600115125597</v>
      </c>
      <c r="I56" s="46">
        <v>10000</v>
      </c>
      <c r="J56" s="46">
        <v>10000</v>
      </c>
      <c r="K56" s="46"/>
      <c r="L56" s="46">
        <v>15000</v>
      </c>
      <c r="M56" s="46">
        <v>20000</v>
      </c>
      <c r="N56" s="46">
        <v>20000</v>
      </c>
      <c r="O56" s="45">
        <v>15000</v>
      </c>
      <c r="P56" s="45">
        <v>15000</v>
      </c>
      <c r="Q56" s="45"/>
    </row>
    <row r="57" spans="1:17" ht="14.25">
      <c r="A57" s="32"/>
      <c r="B57" s="44"/>
      <c r="C57" s="30"/>
      <c r="D57" s="29"/>
      <c r="E57" s="28"/>
      <c r="F57" s="48"/>
      <c r="G57" s="47"/>
      <c r="H57" s="36"/>
      <c r="I57" s="46"/>
      <c r="J57" s="46"/>
      <c r="K57" s="46"/>
      <c r="L57" s="46"/>
      <c r="M57" s="46"/>
      <c r="N57" s="46"/>
      <c r="O57" s="45"/>
      <c r="P57" s="45"/>
      <c r="Q57" s="45"/>
    </row>
    <row r="58" spans="1:17" ht="12.75">
      <c r="A58" s="32"/>
      <c r="B58" s="44">
        <v>494</v>
      </c>
      <c r="C58" s="30"/>
      <c r="D58" s="29"/>
      <c r="E58" s="28">
        <v>52</v>
      </c>
      <c r="F58" s="154" t="s">
        <v>272</v>
      </c>
      <c r="G58" s="47">
        <v>100</v>
      </c>
      <c r="H58" s="36">
        <f>G58/283169000*100</f>
        <v>3.53146001151256E-05</v>
      </c>
      <c r="I58" s="46">
        <v>100</v>
      </c>
      <c r="J58" s="46">
        <v>20000</v>
      </c>
      <c r="K58" s="46"/>
      <c r="L58" s="46">
        <v>20000</v>
      </c>
      <c r="M58" s="46">
        <v>5000</v>
      </c>
      <c r="N58" s="46">
        <v>5000</v>
      </c>
      <c r="O58" s="45">
        <v>5000</v>
      </c>
      <c r="P58" s="45">
        <v>5000</v>
      </c>
      <c r="Q58" s="45"/>
    </row>
    <row r="59" spans="1:17" ht="12.75">
      <c r="A59" s="32"/>
      <c r="B59" s="44"/>
      <c r="C59" s="30"/>
      <c r="D59" s="29"/>
      <c r="E59" s="28"/>
      <c r="F59" s="123"/>
      <c r="G59" s="47"/>
      <c r="H59" s="36"/>
      <c r="I59" s="46"/>
      <c r="J59" s="46"/>
      <c r="K59" s="46"/>
      <c r="L59" s="46"/>
      <c r="M59" s="46"/>
      <c r="N59" s="46"/>
      <c r="O59" s="45"/>
      <c r="P59" s="45"/>
      <c r="Q59" s="45"/>
    </row>
    <row r="60" spans="1:17" ht="12.75">
      <c r="A60" s="32"/>
      <c r="B60" s="44">
        <v>499</v>
      </c>
      <c r="C60" s="30"/>
      <c r="D60" s="29"/>
      <c r="E60" s="28">
        <v>53</v>
      </c>
      <c r="F60" s="154" t="s">
        <v>271</v>
      </c>
      <c r="G60" s="47">
        <v>10000</v>
      </c>
      <c r="H60" s="36">
        <f>G60/283169000*100</f>
        <v>0.0035314600115125597</v>
      </c>
      <c r="I60" s="46">
        <v>10000</v>
      </c>
      <c r="J60" s="46">
        <v>10000</v>
      </c>
      <c r="K60" s="46"/>
      <c r="L60" s="46">
        <v>10000</v>
      </c>
      <c r="M60" s="46">
        <v>5000</v>
      </c>
      <c r="N60" s="46">
        <v>5000</v>
      </c>
      <c r="O60" s="45">
        <v>5000</v>
      </c>
      <c r="P60" s="45">
        <v>5000</v>
      </c>
      <c r="Q60" s="45"/>
    </row>
    <row r="61" spans="1:17" ht="12.75">
      <c r="A61" s="32"/>
      <c r="B61" s="44"/>
      <c r="C61" s="30"/>
      <c r="D61" s="29"/>
      <c r="E61" s="28"/>
      <c r="F61" s="74"/>
      <c r="G61" s="47"/>
      <c r="H61" s="36"/>
      <c r="I61" s="46"/>
      <c r="J61" s="46"/>
      <c r="K61" s="46"/>
      <c r="L61" s="46"/>
      <c r="M61" s="46"/>
      <c r="N61" s="46"/>
      <c r="O61" s="45"/>
      <c r="P61" s="45"/>
      <c r="Q61" s="45"/>
    </row>
    <row r="62" spans="1:17" ht="12.75">
      <c r="A62" s="32"/>
      <c r="B62" s="44">
        <v>352</v>
      </c>
      <c r="C62" s="30"/>
      <c r="D62" s="29"/>
      <c r="E62" s="28">
        <v>54</v>
      </c>
      <c r="F62" s="154" t="s">
        <v>270</v>
      </c>
      <c r="G62" s="47">
        <v>25000</v>
      </c>
      <c r="H62" s="36">
        <f>G62/283169000*100</f>
        <v>0.008828650028781398</v>
      </c>
      <c r="I62" s="46">
        <v>25000</v>
      </c>
      <c r="J62" s="46">
        <v>100000</v>
      </c>
      <c r="K62" s="46"/>
      <c r="L62" s="46">
        <v>100000</v>
      </c>
      <c r="M62" s="46">
        <v>120000</v>
      </c>
      <c r="N62" s="46">
        <v>120000</v>
      </c>
      <c r="O62" s="45">
        <v>10000</v>
      </c>
      <c r="P62" s="45">
        <v>10000</v>
      </c>
      <c r="Q62" s="45"/>
    </row>
    <row r="63" spans="1:17" ht="12.75">
      <c r="A63" s="32"/>
      <c r="B63" s="44"/>
      <c r="C63" s="30"/>
      <c r="D63" s="29"/>
      <c r="E63" s="28"/>
      <c r="F63" s="74"/>
      <c r="G63" s="47"/>
      <c r="H63" s="36"/>
      <c r="I63" s="46"/>
      <c r="J63" s="46"/>
      <c r="K63" s="46"/>
      <c r="L63" s="46"/>
      <c r="M63" s="46"/>
      <c r="N63" s="46"/>
      <c r="O63" s="45"/>
      <c r="P63" s="45"/>
      <c r="Q63" s="45"/>
    </row>
    <row r="64" spans="1:17" ht="12.75">
      <c r="A64" s="32"/>
      <c r="B64" s="44">
        <v>499</v>
      </c>
      <c r="C64" s="30"/>
      <c r="D64" s="29"/>
      <c r="E64" s="28">
        <v>55</v>
      </c>
      <c r="F64" s="74" t="s">
        <v>269</v>
      </c>
      <c r="G64" s="47">
        <v>15000</v>
      </c>
      <c r="H64" s="36">
        <f>G64/283169000*100</f>
        <v>0.005297190017268839</v>
      </c>
      <c r="I64" s="46">
        <v>15000</v>
      </c>
      <c r="J64" s="46">
        <v>15000</v>
      </c>
      <c r="K64" s="46"/>
      <c r="L64" s="46">
        <v>20000</v>
      </c>
      <c r="M64" s="46">
        <v>20000</v>
      </c>
      <c r="N64" s="46">
        <v>20000</v>
      </c>
      <c r="O64" s="45">
        <v>10000</v>
      </c>
      <c r="P64" s="45">
        <v>100</v>
      </c>
      <c r="Q64" s="45"/>
    </row>
    <row r="65" spans="1:17" ht="12.75">
      <c r="A65" s="32"/>
      <c r="B65" s="31"/>
      <c r="C65" s="30"/>
      <c r="D65" s="29"/>
      <c r="E65" s="28"/>
      <c r="F65" s="74"/>
      <c r="G65" s="47"/>
      <c r="H65" s="36"/>
      <c r="I65" s="46"/>
      <c r="J65" s="46"/>
      <c r="K65" s="46"/>
      <c r="L65" s="46"/>
      <c r="M65" s="46"/>
      <c r="N65" s="46"/>
      <c r="O65" s="45"/>
      <c r="P65" s="45"/>
      <c r="Q65" s="45"/>
    </row>
    <row r="66" spans="1:17" ht="12.75">
      <c r="A66" s="32"/>
      <c r="B66" s="31"/>
      <c r="C66" s="30"/>
      <c r="D66" s="29"/>
      <c r="E66" s="28">
        <v>60</v>
      </c>
      <c r="F66" s="154" t="s">
        <v>268</v>
      </c>
      <c r="G66" s="47"/>
      <c r="H66" s="36"/>
      <c r="I66" s="46"/>
      <c r="J66" s="46"/>
      <c r="K66" s="46"/>
      <c r="L66" s="46"/>
      <c r="M66" s="46"/>
      <c r="N66" s="46"/>
      <c r="O66" s="45"/>
      <c r="P66" s="45"/>
      <c r="Q66" s="45"/>
    </row>
    <row r="67" spans="1:17" ht="12.75">
      <c r="A67" s="32"/>
      <c r="B67" s="44">
        <v>47</v>
      </c>
      <c r="C67" s="30"/>
      <c r="D67" s="29"/>
      <c r="E67" s="28">
        <v>61</v>
      </c>
      <c r="F67" s="154" t="s">
        <v>267</v>
      </c>
      <c r="G67" s="47">
        <v>30000</v>
      </c>
      <c r="H67" s="36">
        <f>G67/283169000*100</f>
        <v>0.010594380034537679</v>
      </c>
      <c r="I67" s="46">
        <v>30000</v>
      </c>
      <c r="J67" s="46">
        <v>100000</v>
      </c>
      <c r="K67" s="46"/>
      <c r="L67" s="46">
        <v>100000</v>
      </c>
      <c r="M67" s="46">
        <v>60000</v>
      </c>
      <c r="N67" s="46">
        <v>60000</v>
      </c>
      <c r="O67" s="40">
        <v>15000</v>
      </c>
      <c r="P67" s="40">
        <v>15000</v>
      </c>
      <c r="Q67" s="40"/>
    </row>
    <row r="68" spans="1:17" ht="12.75">
      <c r="A68" s="32"/>
      <c r="B68" s="44"/>
      <c r="C68" s="30"/>
      <c r="D68" s="29"/>
      <c r="E68" s="28"/>
      <c r="F68" s="74"/>
      <c r="G68" s="47"/>
      <c r="H68" s="36"/>
      <c r="I68" s="46"/>
      <c r="J68" s="46"/>
      <c r="K68" s="46"/>
      <c r="L68" s="46"/>
      <c r="M68" s="46"/>
      <c r="N68" s="46"/>
      <c r="O68" s="40"/>
      <c r="P68" s="40"/>
      <c r="Q68" s="40"/>
    </row>
    <row r="69" spans="1:17" ht="12.75">
      <c r="A69" s="32"/>
      <c r="B69" s="44">
        <v>47</v>
      </c>
      <c r="C69" s="30"/>
      <c r="D69" s="29"/>
      <c r="E69" s="28">
        <v>62</v>
      </c>
      <c r="F69" s="154" t="s">
        <v>266</v>
      </c>
      <c r="G69" s="47">
        <v>20000</v>
      </c>
      <c r="H69" s="36">
        <f>G69/283169000*100</f>
        <v>0.0070629200230251194</v>
      </c>
      <c r="I69" s="46">
        <v>20000</v>
      </c>
      <c r="J69" s="46">
        <v>100000</v>
      </c>
      <c r="K69" s="46"/>
      <c r="L69" s="46">
        <v>100000</v>
      </c>
      <c r="M69" s="46">
        <v>60000</v>
      </c>
      <c r="N69" s="46">
        <v>60000</v>
      </c>
      <c r="O69" s="40">
        <v>20000</v>
      </c>
      <c r="P69" s="40">
        <v>20000</v>
      </c>
      <c r="Q69" s="40"/>
    </row>
    <row r="70" spans="1:17" ht="12.75">
      <c r="A70" s="32"/>
      <c r="B70" s="44"/>
      <c r="C70" s="30"/>
      <c r="D70" s="29"/>
      <c r="E70" s="28"/>
      <c r="F70" s="74"/>
      <c r="G70" s="47"/>
      <c r="H70" s="36"/>
      <c r="I70" s="46"/>
      <c r="J70" s="46"/>
      <c r="K70" s="46"/>
      <c r="L70" s="46"/>
      <c r="M70" s="46"/>
      <c r="N70" s="46"/>
      <c r="O70" s="40"/>
      <c r="P70" s="40"/>
      <c r="Q70" s="40"/>
    </row>
    <row r="71" spans="1:17" ht="12.75">
      <c r="A71" s="32"/>
      <c r="B71" s="44">
        <v>421</v>
      </c>
      <c r="C71" s="30"/>
      <c r="D71" s="29"/>
      <c r="E71" s="28">
        <v>63</v>
      </c>
      <c r="F71" s="154" t="s">
        <v>265</v>
      </c>
      <c r="G71" s="47">
        <v>10000</v>
      </c>
      <c r="H71" s="36"/>
      <c r="I71" s="46">
        <v>10000</v>
      </c>
      <c r="J71" s="46">
        <v>10000</v>
      </c>
      <c r="K71" s="46"/>
      <c r="L71" s="46">
        <v>10000</v>
      </c>
      <c r="M71" s="46">
        <v>10000</v>
      </c>
      <c r="N71" s="46">
        <v>10000</v>
      </c>
      <c r="O71" s="40">
        <v>10000</v>
      </c>
      <c r="P71" s="40">
        <v>10000</v>
      </c>
      <c r="Q71" s="40"/>
    </row>
    <row r="72" spans="1:17" ht="12.75">
      <c r="A72" s="32"/>
      <c r="B72" s="44"/>
      <c r="C72" s="30"/>
      <c r="D72" s="29"/>
      <c r="E72" s="28"/>
      <c r="F72" s="74"/>
      <c r="G72" s="47"/>
      <c r="H72" s="36"/>
      <c r="I72" s="46"/>
      <c r="J72" s="46"/>
      <c r="K72" s="46"/>
      <c r="L72" s="46"/>
      <c r="M72" s="46"/>
      <c r="N72" s="46"/>
      <c r="O72" s="40"/>
      <c r="P72" s="40"/>
      <c r="Q72" s="40"/>
    </row>
    <row r="73" spans="1:17" ht="12.75">
      <c r="A73" s="32"/>
      <c r="B73" s="44">
        <v>351</v>
      </c>
      <c r="C73" s="30"/>
      <c r="D73" s="29"/>
      <c r="E73" s="28">
        <v>64</v>
      </c>
      <c r="F73" s="154" t="s">
        <v>222</v>
      </c>
      <c r="G73" s="47">
        <v>10000</v>
      </c>
      <c r="H73" s="36">
        <f>G73/283169000*100</f>
        <v>0.0035314600115125597</v>
      </c>
      <c r="I73" s="46">
        <v>10000</v>
      </c>
      <c r="J73" s="46">
        <v>100000</v>
      </c>
      <c r="K73" s="46"/>
      <c r="L73" s="46">
        <v>100000</v>
      </c>
      <c r="M73" s="46">
        <v>50000</v>
      </c>
      <c r="N73" s="46">
        <v>50000</v>
      </c>
      <c r="O73" s="40">
        <v>10000</v>
      </c>
      <c r="P73" s="40">
        <v>10000</v>
      </c>
      <c r="Q73" s="40"/>
    </row>
    <row r="74" spans="1:17" ht="12.75">
      <c r="A74" s="32"/>
      <c r="B74" s="44"/>
      <c r="C74" s="30"/>
      <c r="D74" s="29"/>
      <c r="E74" s="28"/>
      <c r="F74" s="74"/>
      <c r="G74" s="47"/>
      <c r="H74" s="36"/>
      <c r="I74" s="46"/>
      <c r="J74" s="46"/>
      <c r="K74" s="46"/>
      <c r="L74" s="46"/>
      <c r="M74" s="46"/>
      <c r="N74" s="46"/>
      <c r="O74" s="40"/>
      <c r="P74" s="40"/>
      <c r="Q74" s="40"/>
    </row>
    <row r="75" spans="1:17" ht="12.75">
      <c r="A75" s="32"/>
      <c r="B75" s="44">
        <v>449</v>
      </c>
      <c r="C75" s="30"/>
      <c r="D75" s="29"/>
      <c r="E75" s="28">
        <v>65</v>
      </c>
      <c r="F75" s="154" t="s">
        <v>264</v>
      </c>
      <c r="G75" s="47"/>
      <c r="H75" s="36"/>
      <c r="I75" s="46"/>
      <c r="J75" s="46">
        <v>10000</v>
      </c>
      <c r="K75" s="46"/>
      <c r="L75" s="46">
        <v>10000</v>
      </c>
      <c r="M75" s="46">
        <v>20000</v>
      </c>
      <c r="N75" s="46">
        <v>20000</v>
      </c>
      <c r="O75" s="40">
        <v>10000</v>
      </c>
      <c r="P75" s="40">
        <v>10000</v>
      </c>
      <c r="Q75" s="40"/>
    </row>
    <row r="76" spans="1:17" ht="12.75">
      <c r="A76" s="32"/>
      <c r="B76" s="44"/>
      <c r="C76" s="30"/>
      <c r="D76" s="29"/>
      <c r="E76" s="28"/>
      <c r="F76" s="74"/>
      <c r="G76" s="47"/>
      <c r="H76" s="36"/>
      <c r="I76" s="46"/>
      <c r="J76" s="46"/>
      <c r="K76" s="46"/>
      <c r="L76" s="46"/>
      <c r="M76" s="46"/>
      <c r="N76" s="46"/>
      <c r="O76" s="40"/>
      <c r="P76" s="40"/>
      <c r="Q76" s="40"/>
    </row>
    <row r="77" spans="1:17" ht="12.75">
      <c r="A77" s="32"/>
      <c r="B77" s="44">
        <v>455</v>
      </c>
      <c r="C77" s="30"/>
      <c r="D77" s="29"/>
      <c r="E77" s="28">
        <v>66</v>
      </c>
      <c r="F77" s="154" t="s">
        <v>263</v>
      </c>
      <c r="G77" s="47"/>
      <c r="H77" s="36"/>
      <c r="I77" s="46"/>
      <c r="J77" s="46">
        <v>50000</v>
      </c>
      <c r="K77" s="46"/>
      <c r="L77" s="46">
        <v>50000</v>
      </c>
      <c r="M77" s="46">
        <v>30000</v>
      </c>
      <c r="N77" s="46">
        <v>30000</v>
      </c>
      <c r="O77" s="40">
        <v>10000</v>
      </c>
      <c r="P77" s="40">
        <v>10000</v>
      </c>
      <c r="Q77" s="40"/>
    </row>
    <row r="78" spans="1:17" ht="12.75">
      <c r="A78" s="32"/>
      <c r="B78" s="44"/>
      <c r="C78" s="30"/>
      <c r="D78" s="29"/>
      <c r="E78" s="28"/>
      <c r="F78" s="74"/>
      <c r="G78" s="47"/>
      <c r="H78" s="36"/>
      <c r="I78" s="46"/>
      <c r="J78" s="46"/>
      <c r="K78" s="46"/>
      <c r="L78" s="46"/>
      <c r="M78" s="46"/>
      <c r="N78" s="46"/>
      <c r="O78" s="40"/>
      <c r="P78" s="40"/>
      <c r="Q78" s="40"/>
    </row>
    <row r="79" spans="1:17" ht="12.75">
      <c r="A79" s="32"/>
      <c r="B79" s="44">
        <v>454</v>
      </c>
      <c r="C79" s="30"/>
      <c r="D79" s="29"/>
      <c r="E79" s="28">
        <v>67</v>
      </c>
      <c r="F79" s="154" t="s">
        <v>262</v>
      </c>
      <c r="G79" s="47"/>
      <c r="H79" s="36"/>
      <c r="I79" s="46"/>
      <c r="J79" s="46">
        <v>50000</v>
      </c>
      <c r="K79" s="46"/>
      <c r="L79" s="46">
        <v>50000</v>
      </c>
      <c r="M79" s="46">
        <v>30000</v>
      </c>
      <c r="N79" s="46">
        <v>30000</v>
      </c>
      <c r="O79" s="40">
        <v>100</v>
      </c>
      <c r="P79" s="40">
        <v>100</v>
      </c>
      <c r="Q79" s="40"/>
    </row>
    <row r="80" spans="1:17" ht="24" customHeight="1" thickBot="1">
      <c r="A80" s="115"/>
      <c r="B80" s="114">
        <v>459</v>
      </c>
      <c r="C80" s="113"/>
      <c r="D80" s="112"/>
      <c r="E80" s="111">
        <v>68</v>
      </c>
      <c r="F80" s="187" t="s">
        <v>261</v>
      </c>
      <c r="G80" s="109">
        <v>10000</v>
      </c>
      <c r="H80" s="108">
        <f>G80/283169000*100</f>
        <v>0.0035314600115125597</v>
      </c>
      <c r="I80" s="107">
        <v>10000</v>
      </c>
      <c r="J80" s="107">
        <v>40000</v>
      </c>
      <c r="K80" s="107"/>
      <c r="L80" s="107">
        <v>40000</v>
      </c>
      <c r="M80" s="107">
        <v>20000</v>
      </c>
      <c r="N80" s="107">
        <v>20000</v>
      </c>
      <c r="O80" s="106">
        <v>10000</v>
      </c>
      <c r="P80" s="106">
        <v>10000</v>
      </c>
      <c r="Q80" s="106"/>
    </row>
    <row r="81" spans="1:17" ht="15">
      <c r="A81" s="131">
        <v>12</v>
      </c>
      <c r="B81" s="83"/>
      <c r="C81" s="130"/>
      <c r="D81" s="129">
        <v>20</v>
      </c>
      <c r="E81" s="137"/>
      <c r="F81" s="194" t="s">
        <v>260</v>
      </c>
      <c r="G81" s="78"/>
      <c r="H81" s="15"/>
      <c r="I81" s="77"/>
      <c r="J81" s="77"/>
      <c r="K81" s="15"/>
      <c r="L81" s="78"/>
      <c r="M81" s="78"/>
      <c r="N81" s="78"/>
      <c r="O81" s="76"/>
      <c r="P81" s="76"/>
      <c r="Q81" s="75"/>
    </row>
    <row r="82" spans="1:17" ht="12.75">
      <c r="A82" s="32"/>
      <c r="B82" s="44"/>
      <c r="C82" s="30"/>
      <c r="D82" s="29"/>
      <c r="E82" s="28"/>
      <c r="F82" s="74"/>
      <c r="G82" s="41"/>
      <c r="H82" s="36"/>
      <c r="I82" s="42"/>
      <c r="J82" s="42"/>
      <c r="K82" s="36"/>
      <c r="L82" s="41"/>
      <c r="M82" s="41"/>
      <c r="N82" s="41"/>
      <c r="O82" s="40"/>
      <c r="P82" s="40"/>
      <c r="Q82" s="40"/>
    </row>
    <row r="83" spans="1:17" ht="14.25">
      <c r="A83" s="32"/>
      <c r="B83" s="44"/>
      <c r="C83" s="30"/>
      <c r="D83" s="29"/>
      <c r="E83" s="28">
        <v>10</v>
      </c>
      <c r="F83" s="179" t="s">
        <v>259</v>
      </c>
      <c r="G83" s="41"/>
      <c r="H83" s="36"/>
      <c r="I83" s="42"/>
      <c r="J83" s="42"/>
      <c r="K83" s="36"/>
      <c r="L83" s="41"/>
      <c r="M83" s="41"/>
      <c r="N83" s="41"/>
      <c r="O83" s="40"/>
      <c r="P83" s="40"/>
      <c r="Q83" s="40"/>
    </row>
    <row r="84" spans="1:17" ht="14.25">
      <c r="A84" s="32"/>
      <c r="B84" s="44"/>
      <c r="C84" s="30"/>
      <c r="D84" s="29"/>
      <c r="E84" s="49"/>
      <c r="F84" s="48"/>
      <c r="G84" s="41"/>
      <c r="H84" s="36"/>
      <c r="I84" s="42"/>
      <c r="J84" s="42"/>
      <c r="K84" s="36"/>
      <c r="L84" s="41"/>
      <c r="M84" s="41"/>
      <c r="N84" s="41"/>
      <c r="O84" s="40"/>
      <c r="P84" s="40"/>
      <c r="Q84" s="40"/>
    </row>
    <row r="85" spans="1:17" ht="12.75">
      <c r="A85" s="32"/>
      <c r="B85" s="44">
        <v>111</v>
      </c>
      <c r="C85" s="30"/>
      <c r="D85" s="29"/>
      <c r="E85" s="28">
        <v>11</v>
      </c>
      <c r="F85" s="154" t="s">
        <v>258</v>
      </c>
      <c r="G85" s="47">
        <v>92000000</v>
      </c>
      <c r="H85" s="36">
        <f>G85/283169000*100</f>
        <v>32.48943210591555</v>
      </c>
      <c r="I85" s="46">
        <v>90000000</v>
      </c>
      <c r="J85" s="46">
        <v>100000000</v>
      </c>
      <c r="K85" s="36"/>
      <c r="L85" s="46">
        <v>123000000</v>
      </c>
      <c r="M85" s="46">
        <v>112000000</v>
      </c>
      <c r="N85" s="46">
        <v>138000000</v>
      </c>
      <c r="O85" s="45">
        <v>132600630</v>
      </c>
      <c r="P85" s="45">
        <v>145590640</v>
      </c>
      <c r="Q85" s="45"/>
    </row>
    <row r="86" spans="1:17" ht="12.75">
      <c r="A86" s="32"/>
      <c r="B86" s="31"/>
      <c r="C86" s="30"/>
      <c r="D86" s="29"/>
      <c r="E86" s="28"/>
      <c r="F86" s="74"/>
      <c r="G86" s="47"/>
      <c r="H86" s="36"/>
      <c r="I86" s="46"/>
      <c r="J86" s="46"/>
      <c r="K86" s="36"/>
      <c r="L86" s="46"/>
      <c r="M86" s="46"/>
      <c r="N86" s="46"/>
      <c r="O86" s="45"/>
      <c r="P86" s="45"/>
      <c r="Q86" s="45"/>
    </row>
    <row r="87" spans="1:17" ht="12.75">
      <c r="A87" s="32"/>
      <c r="B87" s="44">
        <v>112</v>
      </c>
      <c r="C87" s="30"/>
      <c r="D87" s="29"/>
      <c r="E87" s="28">
        <v>12</v>
      </c>
      <c r="F87" s="154" t="s">
        <v>257</v>
      </c>
      <c r="G87" s="47">
        <v>19000000</v>
      </c>
      <c r="H87" s="36">
        <f>G87/283169000*100</f>
        <v>6.709774021873863</v>
      </c>
      <c r="I87" s="46">
        <v>19000000</v>
      </c>
      <c r="J87" s="46">
        <v>19000000</v>
      </c>
      <c r="K87" s="36"/>
      <c r="L87" s="46">
        <v>20000000</v>
      </c>
      <c r="M87" s="46">
        <v>10000000</v>
      </c>
      <c r="N87" s="46">
        <v>6000000</v>
      </c>
      <c r="O87" s="45">
        <v>700000</v>
      </c>
      <c r="P87" s="45">
        <v>0</v>
      </c>
      <c r="Q87" s="45"/>
    </row>
    <row r="88" spans="1:17" ht="12.75">
      <c r="A88" s="32"/>
      <c r="B88" s="44"/>
      <c r="C88" s="30"/>
      <c r="D88" s="29"/>
      <c r="E88" s="28"/>
      <c r="F88" s="154"/>
      <c r="G88" s="47"/>
      <c r="H88" s="36"/>
      <c r="I88" s="46"/>
      <c r="J88" s="46"/>
      <c r="K88" s="36"/>
      <c r="L88" s="46"/>
      <c r="M88" s="46"/>
      <c r="N88" s="46"/>
      <c r="O88" s="45"/>
      <c r="P88" s="45"/>
      <c r="Q88" s="45"/>
    </row>
    <row r="89" spans="1:17" ht="12.75">
      <c r="A89" s="32"/>
      <c r="B89" s="44">
        <v>114</v>
      </c>
      <c r="C89" s="30"/>
      <c r="D89" s="29"/>
      <c r="E89" s="28">
        <v>13</v>
      </c>
      <c r="F89" s="154" t="s">
        <v>256</v>
      </c>
      <c r="G89" s="47"/>
      <c r="H89" s="36"/>
      <c r="I89" s="46"/>
      <c r="J89" s="46"/>
      <c r="K89" s="36"/>
      <c r="L89" s="46"/>
      <c r="M89" s="46"/>
      <c r="N89" s="46"/>
      <c r="O89" s="40"/>
      <c r="P89" s="40"/>
      <c r="Q89" s="40"/>
    </row>
    <row r="90" spans="1:17" ht="12.75">
      <c r="A90" s="32"/>
      <c r="B90" s="44"/>
      <c r="C90" s="30"/>
      <c r="D90" s="29"/>
      <c r="E90" s="28"/>
      <c r="F90" s="74"/>
      <c r="G90" s="47"/>
      <c r="H90" s="36"/>
      <c r="I90" s="46"/>
      <c r="J90" s="46"/>
      <c r="K90" s="36"/>
      <c r="L90" s="46"/>
      <c r="M90" s="46"/>
      <c r="N90" s="46"/>
      <c r="O90" s="40"/>
      <c r="P90" s="40"/>
      <c r="Q90" s="40"/>
    </row>
    <row r="91" spans="1:17" ht="12.75">
      <c r="A91" s="32"/>
      <c r="B91" s="44">
        <v>114</v>
      </c>
      <c r="C91" s="30"/>
      <c r="D91" s="29"/>
      <c r="E91" s="28">
        <v>14</v>
      </c>
      <c r="F91" s="154" t="s">
        <v>255</v>
      </c>
      <c r="G91" s="47">
        <v>200000</v>
      </c>
      <c r="H91" s="36">
        <f>G91/283169000*100</f>
        <v>0.07062920023025118</v>
      </c>
      <c r="I91" s="46">
        <v>200000</v>
      </c>
      <c r="J91" s="46">
        <v>1000000</v>
      </c>
      <c r="K91" s="36"/>
      <c r="L91" s="46">
        <v>1000000</v>
      </c>
      <c r="M91" s="46">
        <v>300000</v>
      </c>
      <c r="N91" s="46">
        <v>200000</v>
      </c>
      <c r="O91" s="40">
        <v>500000</v>
      </c>
      <c r="P91" s="40">
        <v>500000</v>
      </c>
      <c r="Q91" s="40"/>
    </row>
    <row r="92" spans="1:17" ht="12.75">
      <c r="A92" s="32"/>
      <c r="B92" s="44"/>
      <c r="C92" s="30"/>
      <c r="D92" s="29"/>
      <c r="E92" s="28"/>
      <c r="F92" s="74"/>
      <c r="G92" s="47"/>
      <c r="H92" s="36"/>
      <c r="I92" s="46"/>
      <c r="J92" s="46"/>
      <c r="K92" s="36"/>
      <c r="L92" s="46"/>
      <c r="M92" s="46"/>
      <c r="N92" s="46"/>
      <c r="O92" s="40"/>
      <c r="P92" s="40"/>
      <c r="Q92" s="40"/>
    </row>
    <row r="93" spans="1:17" ht="12.75">
      <c r="A93" s="32"/>
      <c r="B93" s="44">
        <v>119</v>
      </c>
      <c r="C93" s="30"/>
      <c r="D93" s="29"/>
      <c r="E93" s="28">
        <v>15</v>
      </c>
      <c r="F93" s="154" t="s">
        <v>254</v>
      </c>
      <c r="G93" s="47"/>
      <c r="H93" s="36"/>
      <c r="I93" s="46"/>
      <c r="J93" s="46"/>
      <c r="K93" s="36"/>
      <c r="L93" s="46"/>
      <c r="M93" s="46"/>
      <c r="N93" s="46"/>
      <c r="O93" s="40"/>
      <c r="P93" s="40"/>
      <c r="Q93" s="40"/>
    </row>
    <row r="94" spans="1:17" ht="12.75">
      <c r="A94" s="32"/>
      <c r="B94" s="44"/>
      <c r="C94" s="30"/>
      <c r="D94" s="29"/>
      <c r="E94" s="28"/>
      <c r="F94" s="150"/>
      <c r="G94" s="47"/>
      <c r="H94" s="36"/>
      <c r="I94" s="46"/>
      <c r="J94" s="46"/>
      <c r="K94" s="36"/>
      <c r="L94" s="46"/>
      <c r="M94" s="46"/>
      <c r="N94" s="46"/>
      <c r="O94" s="40"/>
      <c r="P94" s="40"/>
      <c r="Q94" s="40"/>
    </row>
    <row r="95" spans="1:17" ht="14.25">
      <c r="A95" s="32"/>
      <c r="B95" s="44"/>
      <c r="C95" s="30"/>
      <c r="D95" s="29"/>
      <c r="E95" s="28">
        <v>20</v>
      </c>
      <c r="F95" s="179" t="s">
        <v>253</v>
      </c>
      <c r="G95" s="47"/>
      <c r="H95" s="36"/>
      <c r="I95" s="46"/>
      <c r="J95" s="46"/>
      <c r="K95" s="36"/>
      <c r="L95" s="46"/>
      <c r="M95" s="46"/>
      <c r="N95" s="46"/>
      <c r="O95" s="40"/>
      <c r="P95" s="40"/>
      <c r="Q95" s="40"/>
    </row>
    <row r="96" spans="1:17" ht="14.25">
      <c r="A96" s="32"/>
      <c r="B96" s="44"/>
      <c r="C96" s="30"/>
      <c r="D96" s="29"/>
      <c r="E96" s="49"/>
      <c r="F96" s="48"/>
      <c r="G96" s="47"/>
      <c r="H96" s="36"/>
      <c r="I96" s="46"/>
      <c r="J96" s="46"/>
      <c r="K96" s="36"/>
      <c r="L96" s="46"/>
      <c r="M96" s="46"/>
      <c r="N96" s="46"/>
      <c r="O96" s="40"/>
      <c r="P96" s="40"/>
      <c r="Q96" s="40"/>
    </row>
    <row r="97" spans="1:17" ht="12.75">
      <c r="A97" s="32"/>
      <c r="B97" s="44">
        <v>121</v>
      </c>
      <c r="C97" s="30"/>
      <c r="D97" s="29"/>
      <c r="E97" s="28">
        <v>21</v>
      </c>
      <c r="F97" s="154" t="s">
        <v>252</v>
      </c>
      <c r="G97" s="47">
        <v>800000</v>
      </c>
      <c r="H97" s="36">
        <f>G97/283169000*100</f>
        <v>0.28251680092100473</v>
      </c>
      <c r="I97" s="46">
        <v>800000</v>
      </c>
      <c r="J97" s="46">
        <v>1000000</v>
      </c>
      <c r="K97" s="36"/>
      <c r="L97" s="46">
        <v>1500000</v>
      </c>
      <c r="M97" s="46">
        <v>1000000</v>
      </c>
      <c r="N97" s="46">
        <v>1000000</v>
      </c>
      <c r="O97" s="40">
        <v>500000</v>
      </c>
      <c r="P97" s="40">
        <v>500000</v>
      </c>
      <c r="Q97" s="40"/>
    </row>
    <row r="98" spans="1:17" ht="12.75">
      <c r="A98" s="32"/>
      <c r="B98" s="44"/>
      <c r="C98" s="30"/>
      <c r="D98" s="29"/>
      <c r="E98" s="28"/>
      <c r="F98" s="123"/>
      <c r="G98" s="47"/>
      <c r="H98" s="36"/>
      <c r="I98" s="46"/>
      <c r="J98" s="46"/>
      <c r="K98" s="36"/>
      <c r="L98" s="46"/>
      <c r="M98" s="46"/>
      <c r="N98" s="46"/>
      <c r="O98" s="40"/>
      <c r="P98" s="40"/>
      <c r="Q98" s="40"/>
    </row>
    <row r="99" spans="1:17" ht="12.75">
      <c r="A99" s="32"/>
      <c r="B99" s="44">
        <v>122</v>
      </c>
      <c r="C99" s="30"/>
      <c r="D99" s="29"/>
      <c r="E99" s="28">
        <v>22</v>
      </c>
      <c r="F99" s="154" t="s">
        <v>251</v>
      </c>
      <c r="G99" s="47">
        <v>15000</v>
      </c>
      <c r="H99" s="36">
        <f>G99/283169000*100</f>
        <v>0.005297190017268839</v>
      </c>
      <c r="I99" s="46">
        <v>15000</v>
      </c>
      <c r="J99" s="46">
        <v>15000</v>
      </c>
      <c r="K99" s="36"/>
      <c r="L99" s="46">
        <v>20000</v>
      </c>
      <c r="M99" s="46">
        <v>10000</v>
      </c>
      <c r="N99" s="46">
        <v>5000</v>
      </c>
      <c r="O99" s="40">
        <v>5000</v>
      </c>
      <c r="P99" s="40">
        <v>5000</v>
      </c>
      <c r="Q99" s="40"/>
    </row>
    <row r="100" spans="1:17" ht="12.75">
      <c r="A100" s="32"/>
      <c r="B100" s="44"/>
      <c r="C100" s="30"/>
      <c r="D100" s="29"/>
      <c r="E100" s="28"/>
      <c r="F100" s="74"/>
      <c r="G100" s="47"/>
      <c r="H100" s="36"/>
      <c r="I100" s="46"/>
      <c r="J100" s="46"/>
      <c r="K100" s="36"/>
      <c r="L100" s="46"/>
      <c r="M100" s="46"/>
      <c r="N100" s="46"/>
      <c r="O100" s="40"/>
      <c r="P100" s="40"/>
      <c r="Q100" s="40"/>
    </row>
    <row r="101" spans="1:17" ht="12.75">
      <c r="A101" s="32"/>
      <c r="B101" s="44">
        <v>121</v>
      </c>
      <c r="C101" s="30"/>
      <c r="D101" s="29"/>
      <c r="E101" s="28">
        <v>23</v>
      </c>
      <c r="F101" s="154" t="s">
        <v>250</v>
      </c>
      <c r="G101" s="47"/>
      <c r="H101" s="36"/>
      <c r="I101" s="46"/>
      <c r="J101" s="46"/>
      <c r="K101" s="47"/>
      <c r="L101" s="46"/>
      <c r="M101" s="46"/>
      <c r="N101" s="46"/>
      <c r="O101" s="40"/>
      <c r="P101" s="40"/>
      <c r="Q101" s="40"/>
    </row>
    <row r="102" spans="1:17" ht="12.75">
      <c r="A102" s="32"/>
      <c r="B102" s="44"/>
      <c r="C102" s="30"/>
      <c r="D102" s="29"/>
      <c r="E102" s="28"/>
      <c r="F102" s="74"/>
      <c r="G102" s="47"/>
      <c r="H102" s="36"/>
      <c r="I102" s="46"/>
      <c r="J102" s="46"/>
      <c r="K102" s="36"/>
      <c r="L102" s="46"/>
      <c r="M102" s="46"/>
      <c r="N102" s="46"/>
      <c r="O102" s="40"/>
      <c r="P102" s="40"/>
      <c r="Q102" s="40"/>
    </row>
    <row r="103" spans="1:17" ht="12.75">
      <c r="A103" s="32"/>
      <c r="B103" s="44">
        <v>123</v>
      </c>
      <c r="C103" s="30"/>
      <c r="D103" s="29"/>
      <c r="E103" s="28">
        <v>24</v>
      </c>
      <c r="F103" s="154" t="s">
        <v>249</v>
      </c>
      <c r="G103" s="47">
        <v>2850000</v>
      </c>
      <c r="H103" s="36">
        <f>G103/283169000*100</f>
        <v>1.0064661032810795</v>
      </c>
      <c r="I103" s="46">
        <v>2850000</v>
      </c>
      <c r="J103" s="46">
        <v>3400000</v>
      </c>
      <c r="K103" s="36"/>
      <c r="L103" s="46">
        <v>6000000</v>
      </c>
      <c r="M103" s="46">
        <v>7000000</v>
      </c>
      <c r="N103" s="46">
        <v>7000000</v>
      </c>
      <c r="O103" s="40">
        <v>6000000</v>
      </c>
      <c r="P103" s="40">
        <v>6000000</v>
      </c>
      <c r="Q103" s="40"/>
    </row>
    <row r="104" spans="1:17" ht="12.75">
      <c r="A104" s="32"/>
      <c r="B104" s="44"/>
      <c r="C104" s="30"/>
      <c r="D104" s="29"/>
      <c r="E104" s="28"/>
      <c r="F104" s="74"/>
      <c r="G104" s="47"/>
      <c r="H104" s="36"/>
      <c r="I104" s="46"/>
      <c r="J104" s="46"/>
      <c r="K104" s="36"/>
      <c r="L104" s="46"/>
      <c r="M104" s="46"/>
      <c r="N104" s="46"/>
      <c r="O104" s="40"/>
      <c r="P104" s="40"/>
      <c r="Q104" s="40"/>
    </row>
    <row r="105" spans="1:17" ht="12.75">
      <c r="A105" s="32"/>
      <c r="B105" s="44"/>
      <c r="C105" s="30"/>
      <c r="D105" s="29"/>
      <c r="E105" s="28"/>
      <c r="F105" s="74"/>
      <c r="G105" s="47"/>
      <c r="H105" s="36"/>
      <c r="I105" s="46"/>
      <c r="J105" s="46"/>
      <c r="K105" s="36"/>
      <c r="L105" s="46"/>
      <c r="M105" s="46"/>
      <c r="N105" s="46"/>
      <c r="O105" s="40"/>
      <c r="P105" s="40"/>
      <c r="Q105" s="40"/>
    </row>
    <row r="106" spans="1:17" ht="14.25">
      <c r="A106" s="32"/>
      <c r="B106" s="31"/>
      <c r="C106" s="30"/>
      <c r="D106" s="29"/>
      <c r="E106" s="28">
        <v>30</v>
      </c>
      <c r="F106" s="179" t="s">
        <v>248</v>
      </c>
      <c r="G106" s="47"/>
      <c r="H106" s="36"/>
      <c r="I106" s="46"/>
      <c r="J106" s="46"/>
      <c r="K106" s="36"/>
      <c r="L106" s="46"/>
      <c r="M106" s="46"/>
      <c r="N106" s="46"/>
      <c r="O106" s="40"/>
      <c r="P106" s="40"/>
      <c r="Q106" s="40"/>
    </row>
    <row r="107" spans="1:17" ht="14.25">
      <c r="A107" s="32"/>
      <c r="B107" s="31"/>
      <c r="C107" s="30"/>
      <c r="D107" s="29"/>
      <c r="E107" s="49"/>
      <c r="F107" s="48"/>
      <c r="G107" s="47"/>
      <c r="H107" s="36"/>
      <c r="I107" s="46"/>
      <c r="J107" s="46"/>
      <c r="K107" s="36"/>
      <c r="L107" s="46"/>
      <c r="M107" s="46"/>
      <c r="N107" s="46"/>
      <c r="O107" s="40"/>
      <c r="P107" s="40"/>
      <c r="Q107" s="40"/>
    </row>
    <row r="108" spans="1:17" ht="12.75">
      <c r="A108" s="32"/>
      <c r="B108" s="44">
        <v>1311</v>
      </c>
      <c r="C108" s="30"/>
      <c r="D108" s="29"/>
      <c r="E108" s="28">
        <v>31</v>
      </c>
      <c r="F108" s="154" t="s">
        <v>247</v>
      </c>
      <c r="G108" s="47">
        <v>11000000</v>
      </c>
      <c r="H108" s="36">
        <f>G108/283169000*100</f>
        <v>3.884606012663815</v>
      </c>
      <c r="I108" s="46">
        <v>11000000</v>
      </c>
      <c r="J108" s="46">
        <v>12500000</v>
      </c>
      <c r="K108" s="36"/>
      <c r="L108" s="46">
        <v>13500000</v>
      </c>
      <c r="M108" s="46">
        <v>12500000</v>
      </c>
      <c r="N108" s="46">
        <v>12000000</v>
      </c>
      <c r="O108" s="40">
        <v>13200000</v>
      </c>
      <c r="P108" s="40">
        <v>15241910</v>
      </c>
      <c r="Q108" s="40"/>
    </row>
    <row r="109" spans="1:17" ht="12.75">
      <c r="A109" s="32"/>
      <c r="B109" s="44"/>
      <c r="C109" s="30"/>
      <c r="D109" s="29"/>
      <c r="E109" s="28"/>
      <c r="F109" s="74"/>
      <c r="G109" s="47"/>
      <c r="H109" s="36"/>
      <c r="I109" s="46"/>
      <c r="J109" s="46"/>
      <c r="K109" s="36"/>
      <c r="L109" s="46"/>
      <c r="M109" s="46"/>
      <c r="N109" s="46"/>
      <c r="O109" s="40"/>
      <c r="P109" s="40"/>
      <c r="Q109" s="40"/>
    </row>
    <row r="110" spans="1:17" ht="12.75">
      <c r="A110" s="32"/>
      <c r="B110" s="44">
        <v>1312</v>
      </c>
      <c r="C110" s="30"/>
      <c r="D110" s="29"/>
      <c r="E110" s="28">
        <v>32</v>
      </c>
      <c r="F110" s="154" t="s">
        <v>246</v>
      </c>
      <c r="G110" s="47">
        <v>2200000</v>
      </c>
      <c r="H110" s="36">
        <f>G110/283169000*100</f>
        <v>0.7769212025327631</v>
      </c>
      <c r="I110" s="46">
        <v>2200000</v>
      </c>
      <c r="J110" s="46">
        <v>2500000</v>
      </c>
      <c r="K110" s="36"/>
      <c r="L110" s="46">
        <v>3000000</v>
      </c>
      <c r="M110" s="46">
        <v>1400000</v>
      </c>
      <c r="N110" s="46">
        <v>800000</v>
      </c>
      <c r="O110" s="40">
        <v>84000</v>
      </c>
      <c r="P110" s="40">
        <v>20000</v>
      </c>
      <c r="Q110" s="40"/>
    </row>
    <row r="111" spans="1:17" ht="12.75">
      <c r="A111" s="32"/>
      <c r="B111" s="44"/>
      <c r="C111" s="30"/>
      <c r="D111" s="29"/>
      <c r="E111" s="28"/>
      <c r="F111" s="74"/>
      <c r="G111" s="47"/>
      <c r="H111" s="36"/>
      <c r="I111" s="46"/>
      <c r="J111" s="46"/>
      <c r="K111" s="36"/>
      <c r="L111" s="46"/>
      <c r="M111" s="46"/>
      <c r="N111" s="46"/>
      <c r="O111" s="40"/>
      <c r="P111" s="40"/>
      <c r="Q111" s="40"/>
    </row>
    <row r="112" spans="1:17" ht="12.75">
      <c r="A112" s="32"/>
      <c r="B112" s="44">
        <v>132</v>
      </c>
      <c r="C112" s="30"/>
      <c r="D112" s="29"/>
      <c r="E112" s="28">
        <v>33</v>
      </c>
      <c r="F112" s="154" t="s">
        <v>245</v>
      </c>
      <c r="G112" s="47">
        <v>2700000</v>
      </c>
      <c r="H112" s="36">
        <f>G112/283169000*100</f>
        <v>0.9534942031083911</v>
      </c>
      <c r="I112" s="46">
        <v>2700000</v>
      </c>
      <c r="J112" s="46">
        <v>3000000</v>
      </c>
      <c r="K112" s="36"/>
      <c r="L112" s="46">
        <v>3000000</v>
      </c>
      <c r="M112" s="46">
        <v>3000000</v>
      </c>
      <c r="N112" s="46">
        <v>3200000</v>
      </c>
      <c r="O112" s="40">
        <v>3415020</v>
      </c>
      <c r="P112" s="40">
        <v>3639770</v>
      </c>
      <c r="Q112" s="40"/>
    </row>
    <row r="113" spans="1:17" ht="12.75">
      <c r="A113" s="32"/>
      <c r="B113" s="44"/>
      <c r="C113" s="30"/>
      <c r="D113" s="29"/>
      <c r="E113" s="28"/>
      <c r="F113" s="74"/>
      <c r="G113" s="47"/>
      <c r="H113" s="36"/>
      <c r="I113" s="46"/>
      <c r="J113" s="46"/>
      <c r="K113" s="36"/>
      <c r="L113" s="46"/>
      <c r="M113" s="46"/>
      <c r="N113" s="46"/>
      <c r="O113" s="40"/>
      <c r="P113" s="40"/>
      <c r="Q113" s="40"/>
    </row>
    <row r="114" spans="1:17" ht="12.75">
      <c r="A114" s="32"/>
      <c r="B114" s="44">
        <v>142</v>
      </c>
      <c r="C114" s="30"/>
      <c r="D114" s="29"/>
      <c r="E114" s="28">
        <v>34</v>
      </c>
      <c r="F114" s="154" t="s">
        <v>244</v>
      </c>
      <c r="G114" s="47">
        <v>20000</v>
      </c>
      <c r="H114" s="36">
        <f>G114/283169000*100</f>
        <v>0.0070629200230251194</v>
      </c>
      <c r="I114" s="46">
        <v>20000</v>
      </c>
      <c r="J114" s="46">
        <v>20000</v>
      </c>
      <c r="K114" s="36"/>
      <c r="L114" s="46">
        <v>20000</v>
      </c>
      <c r="M114" s="46">
        <v>25000</v>
      </c>
      <c r="N114" s="46">
        <v>30000</v>
      </c>
      <c r="O114" s="40">
        <v>30000</v>
      </c>
      <c r="P114" s="40">
        <v>30000</v>
      </c>
      <c r="Q114" s="40"/>
    </row>
    <row r="115" spans="1:17" ht="12.75">
      <c r="A115" s="32"/>
      <c r="B115" s="44"/>
      <c r="C115" s="30"/>
      <c r="D115" s="29"/>
      <c r="E115" s="28"/>
      <c r="F115" s="154"/>
      <c r="G115" s="47"/>
      <c r="H115" s="36"/>
      <c r="I115" s="46"/>
      <c r="J115" s="46"/>
      <c r="K115" s="36"/>
      <c r="L115" s="46"/>
      <c r="M115" s="46"/>
      <c r="N115" s="46"/>
      <c r="O115" s="40"/>
      <c r="P115" s="40"/>
      <c r="Q115" s="40"/>
    </row>
    <row r="116" spans="1:17" ht="12.75">
      <c r="A116" s="32"/>
      <c r="B116" s="44">
        <v>493</v>
      </c>
      <c r="C116" s="30"/>
      <c r="D116" s="29"/>
      <c r="E116" s="28">
        <v>35</v>
      </c>
      <c r="F116" s="154" t="s">
        <v>243</v>
      </c>
      <c r="G116" s="47">
        <v>1100000</v>
      </c>
      <c r="H116" s="36">
        <f>G116/283169000*100</f>
        <v>0.38846060126638154</v>
      </c>
      <c r="I116" s="46">
        <v>1100000</v>
      </c>
      <c r="J116" s="46">
        <v>1100000</v>
      </c>
      <c r="K116" s="36"/>
      <c r="L116" s="46">
        <v>1100000</v>
      </c>
      <c r="M116" s="46">
        <v>900000</v>
      </c>
      <c r="N116" s="46">
        <v>300000</v>
      </c>
      <c r="O116" s="40">
        <v>50000</v>
      </c>
      <c r="P116" s="40">
        <v>0</v>
      </c>
      <c r="Q116" s="40"/>
    </row>
    <row r="117" spans="1:17" ht="12.75">
      <c r="A117" s="32"/>
      <c r="B117" s="44"/>
      <c r="C117" s="30"/>
      <c r="D117" s="29"/>
      <c r="E117" s="28"/>
      <c r="F117" s="74"/>
      <c r="G117" s="47"/>
      <c r="H117" s="36"/>
      <c r="I117" s="46"/>
      <c r="J117" s="46"/>
      <c r="K117" s="36"/>
      <c r="L117" s="46"/>
      <c r="M117" s="46"/>
      <c r="N117" s="46"/>
      <c r="O117" s="40"/>
      <c r="P117" s="40"/>
      <c r="Q117" s="40"/>
    </row>
    <row r="118" spans="1:17" ht="13.5" thickBot="1">
      <c r="A118" s="115"/>
      <c r="B118" s="114"/>
      <c r="C118" s="113"/>
      <c r="D118" s="112"/>
      <c r="E118" s="111"/>
      <c r="F118" s="193"/>
      <c r="G118" s="109"/>
      <c r="H118" s="108"/>
      <c r="I118" s="107"/>
      <c r="J118" s="107"/>
      <c r="K118" s="108"/>
      <c r="L118" s="107"/>
      <c r="M118" s="107"/>
      <c r="N118" s="107"/>
      <c r="O118" s="106"/>
      <c r="P118" s="106"/>
      <c r="Q118" s="106"/>
    </row>
    <row r="119" spans="1:17" ht="12.75">
      <c r="A119" s="84"/>
      <c r="B119" s="83">
        <v>342</v>
      </c>
      <c r="C119" s="82"/>
      <c r="D119" s="81"/>
      <c r="E119" s="162">
        <v>38</v>
      </c>
      <c r="F119" s="79" t="s">
        <v>242</v>
      </c>
      <c r="G119" s="182">
        <v>550000</v>
      </c>
      <c r="H119" s="15">
        <f>G119/283169000*100</f>
        <v>0.19423030063319077</v>
      </c>
      <c r="I119" s="181">
        <v>550000</v>
      </c>
      <c r="J119" s="181">
        <v>500000</v>
      </c>
      <c r="K119" s="15"/>
      <c r="L119" s="181">
        <v>500000</v>
      </c>
      <c r="M119" s="181">
        <v>400000</v>
      </c>
      <c r="N119" s="181">
        <v>500000</v>
      </c>
      <c r="O119" s="76">
        <v>600000</v>
      </c>
      <c r="P119" s="76">
        <v>600000</v>
      </c>
      <c r="Q119" s="76"/>
    </row>
    <row r="120" spans="1:17" ht="12.75">
      <c r="A120" s="32"/>
      <c r="B120" s="31"/>
      <c r="C120" s="30"/>
      <c r="D120" s="29"/>
      <c r="E120" s="28"/>
      <c r="F120" s="74"/>
      <c r="G120" s="47"/>
      <c r="H120" s="36"/>
      <c r="I120" s="46"/>
      <c r="J120" s="46"/>
      <c r="K120" s="36"/>
      <c r="L120" s="46"/>
      <c r="M120" s="46"/>
      <c r="N120" s="46"/>
      <c r="O120" s="40"/>
      <c r="P120" s="40"/>
      <c r="Q120" s="40"/>
    </row>
    <row r="121" spans="1:17" ht="14.25">
      <c r="A121" s="32"/>
      <c r="B121" s="31"/>
      <c r="C121" s="30"/>
      <c r="D121" s="29"/>
      <c r="E121" s="28">
        <v>40</v>
      </c>
      <c r="F121" s="179" t="s">
        <v>241</v>
      </c>
      <c r="G121" s="47"/>
      <c r="H121" s="36"/>
      <c r="I121" s="46"/>
      <c r="J121" s="46"/>
      <c r="K121" s="36"/>
      <c r="L121" s="46"/>
      <c r="M121" s="46"/>
      <c r="N121" s="46"/>
      <c r="O121" s="40"/>
      <c r="P121" s="40"/>
      <c r="Q121" s="40"/>
    </row>
    <row r="122" spans="1:17" ht="14.25">
      <c r="A122" s="32"/>
      <c r="B122" s="31"/>
      <c r="C122" s="30"/>
      <c r="D122" s="29"/>
      <c r="E122" s="49"/>
      <c r="F122" s="43"/>
      <c r="G122" s="47"/>
      <c r="H122" s="36"/>
      <c r="I122" s="46"/>
      <c r="J122" s="46"/>
      <c r="K122" s="36"/>
      <c r="L122" s="46"/>
      <c r="M122" s="46"/>
      <c r="N122" s="46"/>
      <c r="O122" s="40"/>
      <c r="P122" s="40"/>
      <c r="Q122" s="40"/>
    </row>
    <row r="123" spans="1:17" ht="12.75">
      <c r="A123" s="32"/>
      <c r="B123" s="44">
        <v>4221</v>
      </c>
      <c r="C123" s="30"/>
      <c r="D123" s="29"/>
      <c r="E123" s="28">
        <v>41</v>
      </c>
      <c r="F123" s="154" t="s">
        <v>240</v>
      </c>
      <c r="G123" s="47">
        <v>30000</v>
      </c>
      <c r="H123" s="36">
        <f>G123/283169000*100</f>
        <v>0.010594380034537679</v>
      </c>
      <c r="I123" s="46">
        <v>30000</v>
      </c>
      <c r="J123" s="46">
        <v>30000</v>
      </c>
      <c r="K123" s="36"/>
      <c r="L123" s="46">
        <v>30000</v>
      </c>
      <c r="M123" s="46">
        <v>20000</v>
      </c>
      <c r="N123" s="46">
        <v>20000</v>
      </c>
      <c r="O123" s="40">
        <v>15000</v>
      </c>
      <c r="P123" s="40">
        <v>15000</v>
      </c>
      <c r="Q123" s="40"/>
    </row>
    <row r="124" spans="1:17" ht="12.75">
      <c r="A124" s="32"/>
      <c r="B124" s="44"/>
      <c r="C124" s="30"/>
      <c r="D124" s="29"/>
      <c r="E124" s="28"/>
      <c r="F124" s="74"/>
      <c r="G124" s="47"/>
      <c r="H124" s="36"/>
      <c r="I124" s="46"/>
      <c r="J124" s="46"/>
      <c r="K124" s="36"/>
      <c r="L124" s="46"/>
      <c r="M124" s="46"/>
      <c r="N124" s="46"/>
      <c r="O124" s="40"/>
      <c r="P124" s="40"/>
      <c r="Q124" s="40"/>
    </row>
    <row r="125" spans="1:17" ht="12.75">
      <c r="A125" s="32"/>
      <c r="B125" s="44">
        <v>4222</v>
      </c>
      <c r="C125" s="30"/>
      <c r="D125" s="29"/>
      <c r="E125" s="28">
        <v>42</v>
      </c>
      <c r="F125" s="154" t="s">
        <v>239</v>
      </c>
      <c r="G125" s="47">
        <v>20000</v>
      </c>
      <c r="H125" s="36">
        <f>G125/283169000*100</f>
        <v>0.0070629200230251194</v>
      </c>
      <c r="I125" s="46">
        <v>20000</v>
      </c>
      <c r="J125" s="46">
        <v>20000</v>
      </c>
      <c r="K125" s="36"/>
      <c r="L125" s="46">
        <v>10000</v>
      </c>
      <c r="M125" s="46">
        <v>100000</v>
      </c>
      <c r="N125" s="46">
        <v>100000</v>
      </c>
      <c r="O125" s="40">
        <v>20000</v>
      </c>
      <c r="P125" s="40">
        <v>20000</v>
      </c>
      <c r="Q125" s="40"/>
    </row>
    <row r="126" spans="1:17" ht="12.75">
      <c r="A126" s="32"/>
      <c r="B126" s="44"/>
      <c r="C126" s="30"/>
      <c r="D126" s="29"/>
      <c r="E126" s="28"/>
      <c r="F126" s="74"/>
      <c r="G126" s="47"/>
      <c r="H126" s="36"/>
      <c r="I126" s="46"/>
      <c r="J126" s="46"/>
      <c r="K126" s="36"/>
      <c r="L126" s="46"/>
      <c r="M126" s="46"/>
      <c r="N126" s="46"/>
      <c r="O126" s="40"/>
      <c r="P126" s="40"/>
      <c r="Q126" s="40"/>
    </row>
    <row r="127" spans="1:17" ht="12.75">
      <c r="A127" s="32"/>
      <c r="B127" s="44">
        <v>4211</v>
      </c>
      <c r="C127" s="30"/>
      <c r="D127" s="29"/>
      <c r="E127" s="28">
        <v>43</v>
      </c>
      <c r="F127" s="154" t="s">
        <v>238</v>
      </c>
      <c r="G127" s="47">
        <v>10000</v>
      </c>
      <c r="H127" s="36">
        <f>G127/283169000*100</f>
        <v>0.0035314600115125597</v>
      </c>
      <c r="I127" s="46">
        <v>10000</v>
      </c>
      <c r="J127" s="46">
        <v>10000</v>
      </c>
      <c r="K127" s="36"/>
      <c r="L127" s="46">
        <v>10000</v>
      </c>
      <c r="M127" s="46">
        <v>10000</v>
      </c>
      <c r="N127" s="46">
        <v>10000</v>
      </c>
      <c r="O127" s="40">
        <v>10000</v>
      </c>
      <c r="P127" s="40">
        <v>10000</v>
      </c>
      <c r="Q127" s="40"/>
    </row>
    <row r="128" spans="1:17" ht="12.75">
      <c r="A128" s="32"/>
      <c r="B128" s="44"/>
      <c r="C128" s="30"/>
      <c r="D128" s="29"/>
      <c r="E128" s="28"/>
      <c r="F128" s="74"/>
      <c r="G128" s="47"/>
      <c r="H128" s="36"/>
      <c r="I128" s="46"/>
      <c r="J128" s="46"/>
      <c r="K128" s="36"/>
      <c r="L128" s="46"/>
      <c r="M128" s="46"/>
      <c r="N128" s="46"/>
      <c r="O128" s="40"/>
      <c r="P128" s="40"/>
      <c r="Q128" s="40"/>
    </row>
    <row r="129" spans="1:17" ht="12.75">
      <c r="A129" s="32"/>
      <c r="B129" s="44">
        <v>422</v>
      </c>
      <c r="C129" s="30"/>
      <c r="D129" s="29"/>
      <c r="E129" s="28">
        <v>44</v>
      </c>
      <c r="F129" s="154" t="s">
        <v>237</v>
      </c>
      <c r="G129" s="47">
        <v>10000</v>
      </c>
      <c r="H129" s="36">
        <f>G129/283169000*100</f>
        <v>0.0035314600115125597</v>
      </c>
      <c r="I129" s="46">
        <v>10000</v>
      </c>
      <c r="J129" s="46">
        <v>100000</v>
      </c>
      <c r="K129" s="36"/>
      <c r="L129" s="46">
        <v>100000</v>
      </c>
      <c r="M129" s="46">
        <v>80000</v>
      </c>
      <c r="N129" s="46">
        <v>80000</v>
      </c>
      <c r="O129" s="40">
        <v>100</v>
      </c>
      <c r="P129" s="40">
        <v>100</v>
      </c>
      <c r="Q129" s="40"/>
    </row>
    <row r="130" spans="1:17" ht="15">
      <c r="A130" s="71">
        <v>12</v>
      </c>
      <c r="B130" s="70"/>
      <c r="C130" s="69"/>
      <c r="D130" s="68">
        <v>30</v>
      </c>
      <c r="E130" s="67"/>
      <c r="F130" s="192" t="s">
        <v>236</v>
      </c>
      <c r="G130" s="140"/>
      <c r="H130" s="36"/>
      <c r="I130" s="141"/>
      <c r="J130" s="141"/>
      <c r="K130" s="36"/>
      <c r="L130" s="140"/>
      <c r="M130" s="140"/>
      <c r="N130" s="140"/>
      <c r="O130" s="139"/>
      <c r="P130" s="139"/>
      <c r="Q130" s="139"/>
    </row>
    <row r="131" spans="1:17" ht="14.25">
      <c r="A131" s="32"/>
      <c r="B131" s="44"/>
      <c r="C131" s="30"/>
      <c r="D131" s="29"/>
      <c r="E131" s="28">
        <v>10</v>
      </c>
      <c r="F131" s="179" t="s">
        <v>235</v>
      </c>
      <c r="G131" s="41"/>
      <c r="H131" s="36"/>
      <c r="I131" s="42"/>
      <c r="J131" s="42"/>
      <c r="K131" s="36"/>
      <c r="L131" s="41"/>
      <c r="M131" s="41"/>
      <c r="N131" s="41"/>
      <c r="O131" s="40"/>
      <c r="P131" s="40"/>
      <c r="Q131" s="40"/>
    </row>
    <row r="132" spans="1:17" ht="12.75">
      <c r="A132" s="32"/>
      <c r="B132" s="44">
        <v>4412</v>
      </c>
      <c r="C132" s="30"/>
      <c r="D132" s="29"/>
      <c r="E132" s="28">
        <v>11</v>
      </c>
      <c r="F132" s="154" t="s">
        <v>234</v>
      </c>
      <c r="G132" s="47">
        <v>3500000</v>
      </c>
      <c r="H132" s="36">
        <f>G132/283169000*100</f>
        <v>1.236011004029396</v>
      </c>
      <c r="I132" s="46">
        <v>3500000</v>
      </c>
      <c r="J132" s="46">
        <v>3500000</v>
      </c>
      <c r="K132" s="36"/>
      <c r="L132" s="46">
        <v>3500000</v>
      </c>
      <c r="M132" s="46">
        <v>3000000</v>
      </c>
      <c r="N132" s="46">
        <v>2500000</v>
      </c>
      <c r="O132" s="40">
        <v>2300000</v>
      </c>
      <c r="P132" s="40">
        <v>2000000</v>
      </c>
      <c r="Q132" s="40"/>
    </row>
    <row r="133" spans="1:17" ht="12.75">
      <c r="A133" s="32"/>
      <c r="B133" s="44"/>
      <c r="C133" s="30"/>
      <c r="D133" s="29"/>
      <c r="E133" s="28"/>
      <c r="F133" s="74"/>
      <c r="G133" s="47"/>
      <c r="H133" s="36"/>
      <c r="I133" s="46"/>
      <c r="J133" s="46"/>
      <c r="K133" s="36"/>
      <c r="L133" s="47"/>
      <c r="M133" s="47"/>
      <c r="N133" s="47"/>
      <c r="O133" s="40"/>
      <c r="P133" s="40"/>
      <c r="Q133" s="40"/>
    </row>
    <row r="134" spans="1:17" ht="12.75">
      <c r="A134" s="32"/>
      <c r="B134" s="44">
        <v>4413</v>
      </c>
      <c r="C134" s="30"/>
      <c r="D134" s="29"/>
      <c r="E134" s="28">
        <v>12</v>
      </c>
      <c r="F134" s="154" t="s">
        <v>233</v>
      </c>
      <c r="G134" s="47"/>
      <c r="H134" s="36"/>
      <c r="I134" s="46"/>
      <c r="J134" s="46"/>
      <c r="K134" s="36"/>
      <c r="L134" s="47"/>
      <c r="M134" s="47"/>
      <c r="N134" s="47"/>
      <c r="O134" s="40"/>
      <c r="P134" s="40"/>
      <c r="Q134" s="40"/>
    </row>
    <row r="135" spans="1:17" ht="12.75">
      <c r="A135" s="32"/>
      <c r="B135" s="44"/>
      <c r="C135" s="30"/>
      <c r="D135" s="29"/>
      <c r="E135" s="28"/>
      <c r="F135" s="154"/>
      <c r="G135" s="47"/>
      <c r="H135" s="36"/>
      <c r="I135" s="46"/>
      <c r="J135" s="46"/>
      <c r="K135" s="36"/>
      <c r="L135" s="47"/>
      <c r="M135" s="47"/>
      <c r="N135" s="47"/>
      <c r="O135" s="40"/>
      <c r="P135" s="40"/>
      <c r="Q135" s="40"/>
    </row>
    <row r="136" spans="1:17" ht="12.75">
      <c r="A136" s="32"/>
      <c r="B136" s="44">
        <v>4411</v>
      </c>
      <c r="C136" s="30"/>
      <c r="D136" s="29"/>
      <c r="E136" s="28">
        <v>13</v>
      </c>
      <c r="F136" s="154" t="s">
        <v>232</v>
      </c>
      <c r="G136" s="47"/>
      <c r="H136" s="36"/>
      <c r="I136" s="46"/>
      <c r="J136" s="46"/>
      <c r="K136" s="36"/>
      <c r="L136" s="47"/>
      <c r="M136" s="47"/>
      <c r="N136" s="47"/>
      <c r="O136" s="40"/>
      <c r="P136" s="40"/>
      <c r="Q136" s="40"/>
    </row>
    <row r="137" spans="1:17" ht="12.75">
      <c r="A137" s="32"/>
      <c r="B137" s="31"/>
      <c r="C137" s="30"/>
      <c r="D137" s="29"/>
      <c r="E137" s="28"/>
      <c r="F137" s="74"/>
      <c r="G137" s="47"/>
      <c r="H137" s="36"/>
      <c r="I137" s="46"/>
      <c r="J137" s="46"/>
      <c r="K137" s="36"/>
      <c r="L137" s="47"/>
      <c r="M137" s="47"/>
      <c r="N137" s="47"/>
      <c r="O137" s="40"/>
      <c r="P137" s="40"/>
      <c r="Q137" s="40"/>
    </row>
    <row r="138" spans="1:17" ht="12.75">
      <c r="A138" s="32"/>
      <c r="B138" s="44">
        <v>4421</v>
      </c>
      <c r="C138" s="30"/>
      <c r="D138" s="29"/>
      <c r="E138" s="28">
        <v>14</v>
      </c>
      <c r="F138" s="154" t="s">
        <v>231</v>
      </c>
      <c r="G138" s="47">
        <v>400000</v>
      </c>
      <c r="H138" s="36">
        <f>G138/283169000*100</f>
        <v>0.14125840046050236</v>
      </c>
      <c r="I138" s="46">
        <v>400000</v>
      </c>
      <c r="J138" s="46">
        <v>600000</v>
      </c>
      <c r="K138" s="36"/>
      <c r="L138" s="46">
        <v>400000</v>
      </c>
      <c r="M138" s="46">
        <v>700000</v>
      </c>
      <c r="N138" s="46">
        <f>1500000+500000</f>
        <v>2000000</v>
      </c>
      <c r="O138" s="40">
        <v>2500000</v>
      </c>
      <c r="P138" s="40">
        <v>2500000</v>
      </c>
      <c r="Q138" s="40"/>
    </row>
    <row r="139" spans="1:17" ht="12.75">
      <c r="A139" s="32"/>
      <c r="B139" s="44"/>
      <c r="C139" s="30"/>
      <c r="D139" s="29"/>
      <c r="E139" s="28"/>
      <c r="F139" s="74"/>
      <c r="G139" s="47"/>
      <c r="H139" s="36"/>
      <c r="I139" s="46"/>
      <c r="J139" s="46"/>
      <c r="K139" s="36"/>
      <c r="L139" s="47"/>
      <c r="M139" s="47"/>
      <c r="N139" s="47"/>
      <c r="O139" s="40"/>
      <c r="P139" s="40"/>
      <c r="Q139" s="40"/>
    </row>
    <row r="140" spans="1:17" ht="12.75">
      <c r="A140" s="32"/>
      <c r="B140" s="44">
        <v>4423</v>
      </c>
      <c r="C140" s="30"/>
      <c r="D140" s="29"/>
      <c r="E140" s="28">
        <v>15</v>
      </c>
      <c r="F140" s="154" t="s">
        <v>230</v>
      </c>
      <c r="G140" s="47"/>
      <c r="H140" s="36"/>
      <c r="I140" s="46"/>
      <c r="J140" s="46"/>
      <c r="K140" s="36"/>
      <c r="L140" s="47"/>
      <c r="M140" s="47"/>
      <c r="N140" s="47"/>
      <c r="O140" s="40"/>
      <c r="P140" s="40"/>
      <c r="Q140" s="40"/>
    </row>
    <row r="141" spans="1:17" ht="12.75">
      <c r="A141" s="32"/>
      <c r="B141" s="44"/>
      <c r="C141" s="30"/>
      <c r="D141" s="29"/>
      <c r="E141" s="28"/>
      <c r="F141" s="74"/>
      <c r="G141" s="47"/>
      <c r="H141" s="36"/>
      <c r="I141" s="46"/>
      <c r="J141" s="46"/>
      <c r="K141" s="36"/>
      <c r="L141" s="47"/>
      <c r="M141" s="47"/>
      <c r="N141" s="47"/>
      <c r="O141" s="40"/>
      <c r="P141" s="40"/>
      <c r="Q141" s="40"/>
    </row>
    <row r="142" spans="1:17" ht="12.75">
      <c r="A142" s="32"/>
      <c r="B142" s="44"/>
      <c r="C142" s="30"/>
      <c r="D142" s="29"/>
      <c r="E142" s="28">
        <v>20</v>
      </c>
      <c r="F142" s="191" t="s">
        <v>229</v>
      </c>
      <c r="G142" s="47"/>
      <c r="H142" s="36"/>
      <c r="I142" s="46"/>
      <c r="J142" s="46"/>
      <c r="K142" s="36"/>
      <c r="L142" s="47"/>
      <c r="M142" s="47"/>
      <c r="N142" s="47"/>
      <c r="O142" s="40"/>
      <c r="P142" s="40"/>
      <c r="Q142" s="40"/>
    </row>
    <row r="143" spans="1:17" ht="12.75">
      <c r="A143" s="32"/>
      <c r="B143" s="44"/>
      <c r="C143" s="30"/>
      <c r="D143" s="29"/>
      <c r="E143" s="49"/>
      <c r="F143" s="150"/>
      <c r="G143" s="47"/>
      <c r="H143" s="36"/>
      <c r="I143" s="46"/>
      <c r="J143" s="46"/>
      <c r="K143" s="36"/>
      <c r="L143" s="46"/>
      <c r="M143" s="46"/>
      <c r="N143" s="46"/>
      <c r="O143" s="40"/>
      <c r="P143" s="40"/>
      <c r="Q143" s="40"/>
    </row>
    <row r="144" spans="1:17" ht="12.75">
      <c r="A144" s="52"/>
      <c r="B144" s="44">
        <v>4111</v>
      </c>
      <c r="C144" s="30"/>
      <c r="D144" s="29"/>
      <c r="E144" s="28">
        <v>21</v>
      </c>
      <c r="F144" s="154" t="s">
        <v>228</v>
      </c>
      <c r="G144" s="47">
        <v>400000</v>
      </c>
      <c r="H144" s="36">
        <f>G144/283169000*100</f>
        <v>0.14125840046050236</v>
      </c>
      <c r="I144" s="46">
        <v>400000</v>
      </c>
      <c r="J144" s="46">
        <v>1000000</v>
      </c>
      <c r="K144" s="36"/>
      <c r="L144" s="46">
        <v>1000000</v>
      </c>
      <c r="M144" s="46">
        <v>800000</v>
      </c>
      <c r="N144" s="46">
        <v>800000</v>
      </c>
      <c r="O144" s="40">
        <v>600000</v>
      </c>
      <c r="P144" s="40">
        <v>600000</v>
      </c>
      <c r="Q144" s="40"/>
    </row>
    <row r="145" spans="1:17" ht="12.75">
      <c r="A145" s="52"/>
      <c r="B145" s="44"/>
      <c r="C145" s="30"/>
      <c r="D145" s="29"/>
      <c r="E145" s="28"/>
      <c r="F145" s="74"/>
      <c r="G145" s="62"/>
      <c r="H145" s="36"/>
      <c r="I145" s="63"/>
      <c r="J145" s="63"/>
      <c r="K145" s="36"/>
      <c r="L145" s="46"/>
      <c r="M145" s="46"/>
      <c r="N145" s="46"/>
      <c r="O145" s="39"/>
      <c r="P145" s="39"/>
      <c r="Q145" s="39"/>
    </row>
    <row r="146" spans="1:17" ht="12.75">
      <c r="A146" s="52"/>
      <c r="B146" s="44">
        <v>4112</v>
      </c>
      <c r="C146" s="30"/>
      <c r="D146" s="29"/>
      <c r="E146" s="28">
        <v>22</v>
      </c>
      <c r="F146" s="154" t="s">
        <v>227</v>
      </c>
      <c r="G146" s="62"/>
      <c r="H146" s="36"/>
      <c r="I146" s="63"/>
      <c r="J146" s="63"/>
      <c r="K146" s="36"/>
      <c r="L146" s="46"/>
      <c r="M146" s="46"/>
      <c r="N146" s="46"/>
      <c r="O146" s="39"/>
      <c r="P146" s="39"/>
      <c r="Q146" s="39"/>
    </row>
    <row r="147" spans="1:17" ht="12.75">
      <c r="A147" s="52"/>
      <c r="B147" s="44"/>
      <c r="C147" s="30"/>
      <c r="D147" s="29"/>
      <c r="E147" s="28"/>
      <c r="F147" s="74"/>
      <c r="G147" s="62"/>
      <c r="H147" s="36"/>
      <c r="I147" s="63"/>
      <c r="J147" s="63"/>
      <c r="K147" s="36"/>
      <c r="L147" s="46"/>
      <c r="M147" s="46"/>
      <c r="N147" s="46"/>
      <c r="O147" s="39"/>
      <c r="P147" s="39"/>
      <c r="Q147" s="39"/>
    </row>
    <row r="148" spans="1:17" ht="12.75">
      <c r="A148" s="32"/>
      <c r="B148" s="44">
        <v>4133</v>
      </c>
      <c r="C148" s="30"/>
      <c r="D148" s="29"/>
      <c r="E148" s="28">
        <v>23</v>
      </c>
      <c r="F148" s="154" t="s">
        <v>226</v>
      </c>
      <c r="G148" s="47">
        <v>100000</v>
      </c>
      <c r="H148" s="36">
        <f>G148/283169000*100</f>
        <v>0.03531460011512559</v>
      </c>
      <c r="I148" s="46">
        <v>100000</v>
      </c>
      <c r="J148" s="46">
        <v>180000</v>
      </c>
      <c r="K148" s="36"/>
      <c r="L148" s="46">
        <v>200000</v>
      </c>
      <c r="M148" s="46">
        <v>200000</v>
      </c>
      <c r="N148" s="46">
        <v>200000</v>
      </c>
      <c r="O148" s="40">
        <v>150000</v>
      </c>
      <c r="P148" s="40">
        <v>150000</v>
      </c>
      <c r="Q148" s="40"/>
    </row>
    <row r="149" spans="1:17" ht="12.75">
      <c r="A149" s="32"/>
      <c r="B149" s="44"/>
      <c r="C149" s="30"/>
      <c r="D149" s="29"/>
      <c r="E149" s="28"/>
      <c r="F149" s="74"/>
      <c r="G149" s="47"/>
      <c r="H149" s="36"/>
      <c r="I149" s="46"/>
      <c r="J149" s="46"/>
      <c r="K149" s="36"/>
      <c r="L149" s="46"/>
      <c r="M149" s="46"/>
      <c r="N149" s="46"/>
      <c r="O149" s="40"/>
      <c r="P149" s="40"/>
      <c r="Q149" s="40"/>
    </row>
    <row r="150" spans="1:17" ht="12.75">
      <c r="A150" s="32"/>
      <c r="B150" s="44">
        <v>4134</v>
      </c>
      <c r="C150" s="30"/>
      <c r="D150" s="29"/>
      <c r="E150" s="28">
        <v>24</v>
      </c>
      <c r="F150" s="154" t="s">
        <v>225</v>
      </c>
      <c r="G150" s="47">
        <v>60000</v>
      </c>
      <c r="H150" s="36">
        <f>G150/283169000*100</f>
        <v>0.021188760069075357</v>
      </c>
      <c r="I150" s="46">
        <v>60000</v>
      </c>
      <c r="J150" s="46">
        <v>80000</v>
      </c>
      <c r="K150" s="36"/>
      <c r="L150" s="46">
        <v>100000</v>
      </c>
      <c r="M150" s="46">
        <v>120000</v>
      </c>
      <c r="N150" s="46">
        <v>200000</v>
      </c>
      <c r="O150" s="40">
        <v>150000</v>
      </c>
      <c r="P150" s="40">
        <v>150000</v>
      </c>
      <c r="Q150" s="40"/>
    </row>
    <row r="151" spans="1:17" ht="12.75">
      <c r="A151" s="32"/>
      <c r="B151" s="44"/>
      <c r="C151" s="30"/>
      <c r="D151" s="29"/>
      <c r="E151" s="28"/>
      <c r="F151" s="74"/>
      <c r="G151" s="47"/>
      <c r="H151" s="36"/>
      <c r="I151" s="46"/>
      <c r="J151" s="46"/>
      <c r="K151" s="36"/>
      <c r="L151" s="46"/>
      <c r="M151" s="46"/>
      <c r="N151" s="46"/>
      <c r="O151" s="40"/>
      <c r="P151" s="40"/>
      <c r="Q151" s="40"/>
    </row>
    <row r="152" spans="1:17" ht="12.75">
      <c r="A152" s="32"/>
      <c r="B152" s="44">
        <v>419</v>
      </c>
      <c r="C152" s="30"/>
      <c r="D152" s="29"/>
      <c r="E152" s="28">
        <v>25</v>
      </c>
      <c r="F152" s="154" t="s">
        <v>224</v>
      </c>
      <c r="G152" s="47">
        <v>200000</v>
      </c>
      <c r="H152" s="36">
        <f>G152/283169000*100</f>
        <v>0.07062920023025118</v>
      </c>
      <c r="I152" s="46">
        <v>200000</v>
      </c>
      <c r="J152" s="46">
        <v>200000</v>
      </c>
      <c r="K152" s="36"/>
      <c r="L152" s="46">
        <v>200000</v>
      </c>
      <c r="M152" s="46">
        <v>150000</v>
      </c>
      <c r="N152" s="46">
        <v>150000</v>
      </c>
      <c r="O152" s="40">
        <v>100</v>
      </c>
      <c r="P152" s="40">
        <v>100</v>
      </c>
      <c r="Q152" s="40"/>
    </row>
    <row r="153" spans="1:17" ht="12.75">
      <c r="A153" s="32"/>
      <c r="B153" s="44"/>
      <c r="C153" s="30"/>
      <c r="D153" s="29"/>
      <c r="E153" s="28"/>
      <c r="F153" s="74"/>
      <c r="G153" s="47"/>
      <c r="H153" s="36"/>
      <c r="I153" s="46"/>
      <c r="J153" s="46"/>
      <c r="K153" s="36"/>
      <c r="L153" s="46"/>
      <c r="M153" s="46"/>
      <c r="N153" s="46"/>
      <c r="O153" s="40"/>
      <c r="P153" s="40"/>
      <c r="Q153" s="40"/>
    </row>
    <row r="154" spans="1:17" ht="12.75">
      <c r="A154" s="32"/>
      <c r="B154" s="44">
        <v>4132</v>
      </c>
      <c r="C154" s="30"/>
      <c r="D154" s="29"/>
      <c r="E154" s="28">
        <v>26</v>
      </c>
      <c r="F154" s="154" t="s">
        <v>223</v>
      </c>
      <c r="G154" s="47"/>
      <c r="H154" s="36"/>
      <c r="I154" s="46"/>
      <c r="J154" s="46"/>
      <c r="K154" s="36"/>
      <c r="L154" s="46"/>
      <c r="M154" s="46"/>
      <c r="N154" s="46"/>
      <c r="O154" s="40"/>
      <c r="P154" s="40"/>
      <c r="Q154" s="40"/>
    </row>
    <row r="155" spans="1:17" ht="14.25">
      <c r="A155" s="32"/>
      <c r="B155" s="44"/>
      <c r="C155" s="30"/>
      <c r="D155" s="29"/>
      <c r="E155" s="28">
        <v>30</v>
      </c>
      <c r="F155" s="179" t="s">
        <v>222</v>
      </c>
      <c r="G155" s="47"/>
      <c r="H155" s="36"/>
      <c r="I155" s="46"/>
      <c r="J155" s="46"/>
      <c r="K155" s="36"/>
      <c r="L155" s="46"/>
      <c r="M155" s="46"/>
      <c r="N155" s="46"/>
      <c r="O155" s="40"/>
      <c r="P155" s="40"/>
      <c r="Q155" s="40"/>
    </row>
    <row r="156" spans="1:17" ht="6" customHeight="1" thickBot="1">
      <c r="A156" s="115"/>
      <c r="B156" s="114"/>
      <c r="C156" s="113"/>
      <c r="D156" s="112"/>
      <c r="E156" s="190"/>
      <c r="F156" s="189"/>
      <c r="G156" s="109"/>
      <c r="H156" s="108"/>
      <c r="I156" s="107"/>
      <c r="J156" s="107"/>
      <c r="K156" s="108"/>
      <c r="L156" s="107"/>
      <c r="M156" s="107"/>
      <c r="N156" s="107"/>
      <c r="O156" s="106"/>
      <c r="P156" s="106"/>
      <c r="Q156" s="106"/>
    </row>
    <row r="157" spans="1:17" ht="12.75">
      <c r="A157" s="84"/>
      <c r="B157" s="83">
        <v>351</v>
      </c>
      <c r="C157" s="82"/>
      <c r="D157" s="81"/>
      <c r="E157" s="162">
        <v>31</v>
      </c>
      <c r="F157" s="188" t="s">
        <v>221</v>
      </c>
      <c r="G157" s="182">
        <v>700000</v>
      </c>
      <c r="H157" s="15">
        <f>G157/283169000*100</f>
        <v>0.24720220080587918</v>
      </c>
      <c r="I157" s="181">
        <v>700000</v>
      </c>
      <c r="J157" s="181">
        <v>800000</v>
      </c>
      <c r="K157" s="15"/>
      <c r="L157" s="181">
        <v>1000000</v>
      </c>
      <c r="M157" s="181">
        <v>700000</v>
      </c>
      <c r="N157" s="181">
        <v>900000</v>
      </c>
      <c r="O157" s="76">
        <v>1200000</v>
      </c>
      <c r="P157" s="76">
        <v>1200000</v>
      </c>
      <c r="Q157" s="76"/>
    </row>
    <row r="158" spans="1:17" ht="12.75">
      <c r="A158" s="32"/>
      <c r="B158" s="31"/>
      <c r="C158" s="30"/>
      <c r="D158" s="29"/>
      <c r="E158" s="28"/>
      <c r="F158" s="150"/>
      <c r="G158" s="47"/>
      <c r="H158" s="36"/>
      <c r="I158" s="46"/>
      <c r="J158" s="46"/>
      <c r="K158" s="36"/>
      <c r="L158" s="46"/>
      <c r="M158" s="46"/>
      <c r="N158" s="46"/>
      <c r="O158" s="40"/>
      <c r="P158" s="40"/>
      <c r="Q158" s="40"/>
    </row>
    <row r="159" spans="1:17" ht="12.75">
      <c r="A159" s="32"/>
      <c r="B159" s="44">
        <v>353</v>
      </c>
      <c r="C159" s="30"/>
      <c r="D159" s="29"/>
      <c r="E159" s="28">
        <v>32</v>
      </c>
      <c r="F159" s="154" t="s">
        <v>220</v>
      </c>
      <c r="G159" s="47">
        <v>200000</v>
      </c>
      <c r="H159" s="36">
        <f>G159/283169000*100</f>
        <v>0.07062920023025118</v>
      </c>
      <c r="I159" s="46">
        <v>200000</v>
      </c>
      <c r="J159" s="46">
        <v>300000</v>
      </c>
      <c r="K159" s="36"/>
      <c r="L159" s="46">
        <v>500000</v>
      </c>
      <c r="M159" s="46">
        <v>400000</v>
      </c>
      <c r="N159" s="46">
        <v>600000</v>
      </c>
      <c r="O159" s="40">
        <v>500000</v>
      </c>
      <c r="P159" s="40">
        <v>500000</v>
      </c>
      <c r="Q159" s="40"/>
    </row>
    <row r="160" spans="1:17" ht="12.75">
      <c r="A160" s="32"/>
      <c r="B160" s="44"/>
      <c r="C160" s="30"/>
      <c r="D160" s="29"/>
      <c r="E160" s="28"/>
      <c r="F160" s="123"/>
      <c r="G160" s="47"/>
      <c r="H160" s="36"/>
      <c r="I160" s="46"/>
      <c r="J160" s="46"/>
      <c r="K160" s="36"/>
      <c r="L160" s="46"/>
      <c r="M160" s="46"/>
      <c r="N160" s="46"/>
      <c r="O160" s="40"/>
      <c r="P160" s="40"/>
      <c r="Q160" s="40"/>
    </row>
    <row r="161" spans="1:17" ht="12.75">
      <c r="A161" s="32"/>
      <c r="B161" s="44">
        <v>359</v>
      </c>
      <c r="C161" s="30"/>
      <c r="D161" s="29"/>
      <c r="E161" s="28">
        <v>33</v>
      </c>
      <c r="F161" s="154" t="s">
        <v>219</v>
      </c>
      <c r="G161" s="47">
        <v>10000</v>
      </c>
      <c r="H161" s="36">
        <f>G161/283169000*100</f>
        <v>0.0035314600115125597</v>
      </c>
      <c r="I161" s="46">
        <v>10000</v>
      </c>
      <c r="J161" s="46">
        <v>200000</v>
      </c>
      <c r="K161" s="36"/>
      <c r="L161" s="46">
        <v>200000</v>
      </c>
      <c r="M161" s="46">
        <v>100000</v>
      </c>
      <c r="N161" s="46">
        <v>100000</v>
      </c>
      <c r="O161" s="40">
        <v>100000</v>
      </c>
      <c r="P161" s="40">
        <v>100000</v>
      </c>
      <c r="Q161" s="40"/>
    </row>
    <row r="162" spans="1:17" ht="12.75">
      <c r="A162" s="32"/>
      <c r="B162" s="44"/>
      <c r="C162" s="30"/>
      <c r="D162" s="29"/>
      <c r="E162" s="28"/>
      <c r="F162" s="74"/>
      <c r="G162" s="47"/>
      <c r="H162" s="36"/>
      <c r="I162" s="46"/>
      <c r="J162" s="46"/>
      <c r="K162" s="36"/>
      <c r="L162" s="46"/>
      <c r="M162" s="46"/>
      <c r="N162" s="46"/>
      <c r="O162" s="40"/>
      <c r="P162" s="40"/>
      <c r="Q162" s="40"/>
    </row>
    <row r="163" spans="1:17" ht="14.25">
      <c r="A163" s="32"/>
      <c r="B163" s="44"/>
      <c r="C163" s="30"/>
      <c r="D163" s="29"/>
      <c r="E163" s="28">
        <v>40</v>
      </c>
      <c r="F163" s="179" t="s">
        <v>218</v>
      </c>
      <c r="G163" s="47"/>
      <c r="H163" s="36"/>
      <c r="I163" s="46"/>
      <c r="J163" s="46"/>
      <c r="K163" s="36"/>
      <c r="L163" s="46"/>
      <c r="M163" s="46"/>
      <c r="N163" s="46"/>
      <c r="O163" s="40"/>
      <c r="P163" s="40"/>
      <c r="Q163" s="40"/>
    </row>
    <row r="164" spans="1:17" ht="12.75">
      <c r="A164" s="32"/>
      <c r="B164" s="44"/>
      <c r="C164" s="30"/>
      <c r="D164" s="29"/>
      <c r="E164" s="49"/>
      <c r="F164" s="85"/>
      <c r="G164" s="47"/>
      <c r="H164" s="36"/>
      <c r="I164" s="46"/>
      <c r="J164" s="46"/>
      <c r="K164" s="36"/>
      <c r="L164" s="46"/>
      <c r="M164" s="46"/>
      <c r="N164" s="46"/>
      <c r="O164" s="40"/>
      <c r="P164" s="40"/>
      <c r="Q164" s="40"/>
    </row>
    <row r="165" spans="1:17" ht="12.75">
      <c r="A165" s="32"/>
      <c r="B165" s="44">
        <v>331</v>
      </c>
      <c r="C165" s="30"/>
      <c r="D165" s="29"/>
      <c r="E165" s="28">
        <v>41</v>
      </c>
      <c r="F165" s="154" t="s">
        <v>217</v>
      </c>
      <c r="G165" s="47">
        <v>3000000</v>
      </c>
      <c r="H165" s="36">
        <f>G165/283169000*100</f>
        <v>1.0594380034537678</v>
      </c>
      <c r="I165" s="46">
        <v>3500000</v>
      </c>
      <c r="J165" s="46">
        <v>4500000</v>
      </c>
      <c r="K165" s="36"/>
      <c r="L165" s="46">
        <v>3000000</v>
      </c>
      <c r="M165" s="46">
        <v>3200000</v>
      </c>
      <c r="N165" s="53">
        <v>3000000</v>
      </c>
      <c r="O165" s="40">
        <v>5500000</v>
      </c>
      <c r="P165" s="40">
        <v>6000000</v>
      </c>
      <c r="Q165" s="40"/>
    </row>
    <row r="166" spans="1:17" ht="12.75">
      <c r="A166" s="32"/>
      <c r="B166" s="44"/>
      <c r="C166" s="30"/>
      <c r="D166" s="29"/>
      <c r="E166" s="28"/>
      <c r="F166" s="74"/>
      <c r="G166" s="47"/>
      <c r="H166" s="36"/>
      <c r="I166" s="46"/>
      <c r="J166" s="46"/>
      <c r="K166" s="36"/>
      <c r="L166" s="46"/>
      <c r="M166" s="46"/>
      <c r="N166" s="46"/>
      <c r="O166" s="40"/>
      <c r="P166" s="40"/>
      <c r="Q166" s="40"/>
    </row>
    <row r="167" spans="1:17" ht="12.75">
      <c r="A167" s="32"/>
      <c r="B167" s="44">
        <v>371</v>
      </c>
      <c r="C167" s="30"/>
      <c r="D167" s="29"/>
      <c r="E167" s="28">
        <v>42</v>
      </c>
      <c r="F167" s="154" t="s">
        <v>216</v>
      </c>
      <c r="G167" s="47">
        <v>1000000</v>
      </c>
      <c r="H167" s="36">
        <f>G167/283169000*100</f>
        <v>0.353146001151256</v>
      </c>
      <c r="I167" s="46">
        <v>1000000</v>
      </c>
      <c r="J167" s="46">
        <v>1500000</v>
      </c>
      <c r="K167" s="36"/>
      <c r="L167" s="46">
        <v>600000</v>
      </c>
      <c r="M167" s="46">
        <v>700000</v>
      </c>
      <c r="N167" s="46">
        <v>700000</v>
      </c>
      <c r="O167" s="40">
        <v>600000</v>
      </c>
      <c r="P167" s="40">
        <v>600000</v>
      </c>
      <c r="Q167" s="40"/>
    </row>
    <row r="168" spans="1:17" ht="12.75">
      <c r="A168" s="32"/>
      <c r="B168" s="44"/>
      <c r="C168" s="30"/>
      <c r="D168" s="29"/>
      <c r="E168" s="28"/>
      <c r="F168" s="74"/>
      <c r="G168" s="47"/>
      <c r="H168" s="36"/>
      <c r="I168" s="46"/>
      <c r="J168" s="46"/>
      <c r="K168" s="36"/>
      <c r="L168" s="46"/>
      <c r="M168" s="46"/>
      <c r="N168" s="46"/>
      <c r="O168" s="40"/>
      <c r="P168" s="40"/>
      <c r="Q168" s="40"/>
    </row>
    <row r="169" spans="1:17" ht="12.75">
      <c r="A169" s="32"/>
      <c r="B169" s="44">
        <v>4131</v>
      </c>
      <c r="C169" s="30"/>
      <c r="D169" s="29"/>
      <c r="E169" s="28">
        <v>43</v>
      </c>
      <c r="F169" s="154" t="s">
        <v>215</v>
      </c>
      <c r="G169" s="47">
        <v>1000000</v>
      </c>
      <c r="H169" s="36">
        <f>G169/283169000*100</f>
        <v>0.353146001151256</v>
      </c>
      <c r="I169" s="46">
        <v>1000000</v>
      </c>
      <c r="J169" s="46">
        <v>1200000</v>
      </c>
      <c r="K169" s="36"/>
      <c r="L169" s="46">
        <v>1200000</v>
      </c>
      <c r="M169" s="46">
        <v>1500000</v>
      </c>
      <c r="N169" s="46">
        <v>1600000</v>
      </c>
      <c r="O169" s="40">
        <v>1500000</v>
      </c>
      <c r="P169" s="40">
        <v>1500000</v>
      </c>
      <c r="Q169" s="40"/>
    </row>
    <row r="170" spans="1:17" ht="12.75">
      <c r="A170" s="32"/>
      <c r="B170" s="44"/>
      <c r="C170" s="30"/>
      <c r="D170" s="29"/>
      <c r="E170" s="28"/>
      <c r="F170" s="74"/>
      <c r="G170" s="47"/>
      <c r="H170" s="36"/>
      <c r="I170" s="46"/>
      <c r="J170" s="46"/>
      <c r="K170" s="47"/>
      <c r="L170" s="46"/>
      <c r="M170" s="46"/>
      <c r="N170" s="46"/>
      <c r="O170" s="40"/>
      <c r="P170" s="40"/>
      <c r="Q170" s="40"/>
    </row>
    <row r="171" spans="1:17" ht="12.75">
      <c r="A171" s="32"/>
      <c r="B171" s="44">
        <v>493</v>
      </c>
      <c r="C171" s="30"/>
      <c r="D171" s="29"/>
      <c r="E171" s="28">
        <v>44</v>
      </c>
      <c r="F171" s="154" t="s">
        <v>214</v>
      </c>
      <c r="G171" s="47">
        <v>1200000</v>
      </c>
      <c r="H171" s="36">
        <f>G171/283169000*100</f>
        <v>0.42377520138150715</v>
      </c>
      <c r="I171" s="46">
        <v>1200000</v>
      </c>
      <c r="J171" s="46">
        <v>1200000</v>
      </c>
      <c r="K171" s="36"/>
      <c r="L171" s="46">
        <v>1200000</v>
      </c>
      <c r="M171" s="46">
        <v>1200000</v>
      </c>
      <c r="N171" s="46">
        <v>1000000</v>
      </c>
      <c r="O171" s="40">
        <v>1250000</v>
      </c>
      <c r="P171" s="40">
        <v>1250000</v>
      </c>
      <c r="Q171" s="40"/>
    </row>
    <row r="172" spans="1:17" ht="12.75">
      <c r="A172" s="32"/>
      <c r="B172" s="44"/>
      <c r="C172" s="30"/>
      <c r="D172" s="29"/>
      <c r="E172" s="28"/>
      <c r="F172" s="74"/>
      <c r="G172" s="47"/>
      <c r="H172" s="36"/>
      <c r="I172" s="46"/>
      <c r="J172" s="46"/>
      <c r="K172" s="36"/>
      <c r="L172" s="46"/>
      <c r="M172" s="46"/>
      <c r="N172" s="46"/>
      <c r="O172" s="40"/>
      <c r="P172" s="40"/>
      <c r="Q172" s="40"/>
    </row>
    <row r="173" spans="1:17" ht="12.75">
      <c r="A173" s="32"/>
      <c r="B173" s="44">
        <v>29</v>
      </c>
      <c r="C173" s="30"/>
      <c r="D173" s="29"/>
      <c r="E173" s="28">
        <v>45</v>
      </c>
      <c r="F173" s="154" t="s">
        <v>213</v>
      </c>
      <c r="G173" s="47">
        <v>120000</v>
      </c>
      <c r="H173" s="36">
        <f>G173/283169000*100</f>
        <v>0.042377520138150715</v>
      </c>
      <c r="I173" s="46">
        <v>120000</v>
      </c>
      <c r="J173" s="46">
        <v>150000</v>
      </c>
      <c r="K173" s="36"/>
      <c r="L173" s="46">
        <v>120000</v>
      </c>
      <c r="M173" s="46">
        <v>120000</v>
      </c>
      <c r="N173" s="46">
        <v>120000</v>
      </c>
      <c r="O173" s="40">
        <v>200000</v>
      </c>
      <c r="P173" s="40">
        <v>200000</v>
      </c>
      <c r="Q173" s="40"/>
    </row>
    <row r="174" spans="1:17" ht="31.5" customHeight="1">
      <c r="A174" s="32"/>
      <c r="B174" s="44"/>
      <c r="C174" s="30"/>
      <c r="D174" s="29"/>
      <c r="E174" s="28">
        <v>50</v>
      </c>
      <c r="F174" s="179" t="s">
        <v>212</v>
      </c>
      <c r="G174" s="47"/>
      <c r="H174" s="36"/>
      <c r="I174" s="46"/>
      <c r="J174" s="46"/>
      <c r="K174" s="36"/>
      <c r="L174" s="46"/>
      <c r="M174" s="46"/>
      <c r="N174" s="46"/>
      <c r="O174" s="40"/>
      <c r="P174" s="40"/>
      <c r="Q174" s="40"/>
    </row>
    <row r="175" spans="1:17" ht="14.25">
      <c r="A175" s="32"/>
      <c r="B175" s="44"/>
      <c r="C175" s="30"/>
      <c r="D175" s="29"/>
      <c r="E175" s="49"/>
      <c r="F175" s="48"/>
      <c r="G175" s="47"/>
      <c r="H175" s="36"/>
      <c r="I175" s="46"/>
      <c r="J175" s="46"/>
      <c r="K175" s="36"/>
      <c r="L175" s="46"/>
      <c r="M175" s="46"/>
      <c r="N175" s="46"/>
      <c r="O175" s="40"/>
      <c r="P175" s="40"/>
      <c r="Q175" s="40"/>
    </row>
    <row r="176" spans="1:17" ht="12.75">
      <c r="A176" s="32"/>
      <c r="B176" s="44">
        <v>321</v>
      </c>
      <c r="C176" s="30"/>
      <c r="D176" s="29"/>
      <c r="E176" s="28">
        <v>51</v>
      </c>
      <c r="F176" s="154" t="s">
        <v>211</v>
      </c>
      <c r="G176" s="47">
        <v>150000</v>
      </c>
      <c r="H176" s="36">
        <f>G176/283169000*100</f>
        <v>0.052971900172688394</v>
      </c>
      <c r="I176" s="46">
        <v>150000</v>
      </c>
      <c r="J176" s="46">
        <v>150000</v>
      </c>
      <c r="K176" s="36"/>
      <c r="L176" s="46">
        <v>150000</v>
      </c>
      <c r="M176" s="46">
        <v>100000</v>
      </c>
      <c r="N176" s="46">
        <v>250000</v>
      </c>
      <c r="O176" s="40">
        <v>100000</v>
      </c>
      <c r="P176" s="40">
        <v>100000</v>
      </c>
      <c r="Q176" s="40"/>
    </row>
    <row r="177" spans="1:17" ht="12.75">
      <c r="A177" s="32"/>
      <c r="B177" s="44"/>
      <c r="C177" s="30"/>
      <c r="D177" s="29"/>
      <c r="E177" s="28"/>
      <c r="F177" s="74"/>
      <c r="G177" s="47"/>
      <c r="H177" s="36"/>
      <c r="I177" s="46"/>
      <c r="J177" s="46"/>
      <c r="K177" s="36"/>
      <c r="L177" s="46"/>
      <c r="M177" s="46"/>
      <c r="N177" s="46"/>
      <c r="O177" s="40"/>
      <c r="P177" s="40"/>
      <c r="Q177" s="40"/>
    </row>
    <row r="178" spans="1:17" ht="12.75">
      <c r="A178" s="32"/>
      <c r="B178" s="44">
        <v>322</v>
      </c>
      <c r="C178" s="30"/>
      <c r="D178" s="29"/>
      <c r="E178" s="28">
        <v>52</v>
      </c>
      <c r="F178" s="154" t="s">
        <v>210</v>
      </c>
      <c r="G178" s="47">
        <v>300000</v>
      </c>
      <c r="H178" s="36">
        <f>G178/283169000*100</f>
        <v>0.10594380034537679</v>
      </c>
      <c r="I178" s="46">
        <v>300000</v>
      </c>
      <c r="J178" s="46">
        <v>300000</v>
      </c>
      <c r="K178" s="36"/>
      <c r="L178" s="46">
        <v>300000</v>
      </c>
      <c r="M178" s="46">
        <v>150000</v>
      </c>
      <c r="N178" s="46">
        <v>250000</v>
      </c>
      <c r="O178" s="40">
        <v>200000</v>
      </c>
      <c r="P178" s="40">
        <v>150000</v>
      </c>
      <c r="Q178" s="40"/>
    </row>
    <row r="179" spans="1:17" ht="12.75">
      <c r="A179" s="32"/>
      <c r="B179" s="44"/>
      <c r="C179" s="30"/>
      <c r="D179" s="29"/>
      <c r="E179" s="28"/>
      <c r="F179" s="74"/>
      <c r="G179" s="47"/>
      <c r="H179" s="36"/>
      <c r="I179" s="46"/>
      <c r="J179" s="46"/>
      <c r="K179" s="36"/>
      <c r="L179" s="46"/>
      <c r="M179" s="46"/>
      <c r="N179" s="46"/>
      <c r="O179" s="40"/>
      <c r="P179" s="40"/>
      <c r="Q179" s="40"/>
    </row>
    <row r="180" spans="1:17" ht="12.75">
      <c r="A180" s="32"/>
      <c r="B180" s="44">
        <v>323</v>
      </c>
      <c r="C180" s="30"/>
      <c r="D180" s="29"/>
      <c r="E180" s="28">
        <v>53</v>
      </c>
      <c r="F180" s="154" t="s">
        <v>209</v>
      </c>
      <c r="G180" s="47">
        <v>5000</v>
      </c>
      <c r="H180" s="36">
        <f>G180/283169000*100</f>
        <v>0.0017657300057562799</v>
      </c>
      <c r="I180" s="46">
        <v>5000</v>
      </c>
      <c r="J180" s="46">
        <v>5000</v>
      </c>
      <c r="K180" s="36"/>
      <c r="L180" s="46">
        <v>5000</v>
      </c>
      <c r="M180" s="46">
        <v>10000</v>
      </c>
      <c r="N180" s="46">
        <v>5000</v>
      </c>
      <c r="O180" s="40">
        <v>20000</v>
      </c>
      <c r="P180" s="40">
        <v>20000</v>
      </c>
      <c r="Q180" s="40"/>
    </row>
    <row r="181" spans="1:17" ht="12.75">
      <c r="A181" s="32"/>
      <c r="B181" s="31"/>
      <c r="C181" s="30"/>
      <c r="D181" s="29"/>
      <c r="E181" s="28"/>
      <c r="F181" s="74"/>
      <c r="G181" s="47"/>
      <c r="H181" s="36"/>
      <c r="I181" s="46"/>
      <c r="J181" s="46"/>
      <c r="K181" s="36"/>
      <c r="L181" s="46"/>
      <c r="M181" s="46"/>
      <c r="N181" s="46"/>
      <c r="O181" s="40"/>
      <c r="P181" s="40"/>
      <c r="Q181" s="40"/>
    </row>
    <row r="182" spans="1:17" ht="12.75">
      <c r="A182" s="32"/>
      <c r="B182" s="44">
        <v>324</v>
      </c>
      <c r="C182" s="30"/>
      <c r="D182" s="29"/>
      <c r="E182" s="28">
        <v>54</v>
      </c>
      <c r="F182" s="154" t="s">
        <v>208</v>
      </c>
      <c r="G182" s="47">
        <v>150000</v>
      </c>
      <c r="H182" s="36">
        <f>G182/283169000*100</f>
        <v>0.052971900172688394</v>
      </c>
      <c r="I182" s="46">
        <v>150000</v>
      </c>
      <c r="J182" s="46">
        <v>150000</v>
      </c>
      <c r="K182" s="36"/>
      <c r="L182" s="46">
        <v>150000</v>
      </c>
      <c r="M182" s="46">
        <v>80000</v>
      </c>
      <c r="N182" s="46">
        <v>60000</v>
      </c>
      <c r="O182" s="40">
        <v>100000</v>
      </c>
      <c r="P182" s="40">
        <v>100000</v>
      </c>
      <c r="Q182" s="40"/>
    </row>
    <row r="183" spans="1:17" ht="12.75">
      <c r="A183" s="32"/>
      <c r="B183" s="44"/>
      <c r="C183" s="30"/>
      <c r="D183" s="29"/>
      <c r="E183" s="28"/>
      <c r="F183" s="74"/>
      <c r="G183" s="47"/>
      <c r="H183" s="36"/>
      <c r="I183" s="46"/>
      <c r="J183" s="46"/>
      <c r="K183" s="36"/>
      <c r="L183" s="46"/>
      <c r="M183" s="46"/>
      <c r="N183" s="46"/>
      <c r="O183" s="40"/>
      <c r="P183" s="40"/>
      <c r="Q183" s="40"/>
    </row>
    <row r="184" spans="1:17" ht="12.75">
      <c r="A184" s="32"/>
      <c r="B184" s="44">
        <v>325</v>
      </c>
      <c r="C184" s="30"/>
      <c r="D184" s="29"/>
      <c r="E184" s="28">
        <v>55</v>
      </c>
      <c r="F184" s="154" t="s">
        <v>207</v>
      </c>
      <c r="G184" s="47">
        <v>5000</v>
      </c>
      <c r="H184" s="36">
        <f>G184/283169000*100</f>
        <v>0.0017657300057562799</v>
      </c>
      <c r="I184" s="46">
        <v>5000</v>
      </c>
      <c r="J184" s="46">
        <v>10000</v>
      </c>
      <c r="K184" s="36"/>
      <c r="L184" s="46">
        <v>10000</v>
      </c>
      <c r="M184" s="46">
        <v>20000</v>
      </c>
      <c r="N184" s="46">
        <v>5000</v>
      </c>
      <c r="O184" s="40">
        <v>10000</v>
      </c>
      <c r="P184" s="40">
        <v>100</v>
      </c>
      <c r="Q184" s="40"/>
    </row>
    <row r="185" spans="1:17" ht="12.75">
      <c r="A185" s="32"/>
      <c r="B185" s="44"/>
      <c r="C185" s="30"/>
      <c r="D185" s="29"/>
      <c r="E185" s="28"/>
      <c r="F185" s="74"/>
      <c r="G185" s="47"/>
      <c r="H185" s="36"/>
      <c r="I185" s="46"/>
      <c r="J185" s="46"/>
      <c r="K185" s="36"/>
      <c r="L185" s="46"/>
      <c r="M185" s="46"/>
      <c r="N185" s="46"/>
      <c r="O185" s="40"/>
      <c r="P185" s="40"/>
      <c r="Q185" s="40"/>
    </row>
    <row r="186" spans="1:17" ht="12.75">
      <c r="A186" s="32"/>
      <c r="B186" s="44">
        <v>326</v>
      </c>
      <c r="C186" s="30"/>
      <c r="D186" s="29"/>
      <c r="E186" s="28">
        <v>56</v>
      </c>
      <c r="F186" s="154" t="s">
        <v>206</v>
      </c>
      <c r="G186" s="47">
        <v>400000</v>
      </c>
      <c r="H186" s="36">
        <f>G186/283169000*100</f>
        <v>0.14125840046050236</v>
      </c>
      <c r="I186" s="46">
        <v>400000</v>
      </c>
      <c r="J186" s="46">
        <v>500000</v>
      </c>
      <c r="K186" s="36"/>
      <c r="L186" s="46">
        <v>500000</v>
      </c>
      <c r="M186" s="46">
        <v>200000</v>
      </c>
      <c r="N186" s="46">
        <v>300000</v>
      </c>
      <c r="O186" s="40">
        <v>500000</v>
      </c>
      <c r="P186" s="40">
        <v>500000</v>
      </c>
      <c r="Q186" s="40"/>
    </row>
    <row r="187" spans="1:17" ht="12.75">
      <c r="A187" s="32"/>
      <c r="B187" s="44"/>
      <c r="C187" s="30"/>
      <c r="D187" s="29"/>
      <c r="E187" s="28"/>
      <c r="F187" s="74"/>
      <c r="G187" s="47"/>
      <c r="H187" s="36"/>
      <c r="I187" s="46"/>
      <c r="J187" s="46"/>
      <c r="K187" s="36"/>
      <c r="L187" s="46"/>
      <c r="M187" s="46"/>
      <c r="N187" s="46"/>
      <c r="O187" s="40"/>
      <c r="P187" s="40"/>
      <c r="Q187" s="40"/>
    </row>
    <row r="188" spans="1:17" ht="12.75">
      <c r="A188" s="32"/>
      <c r="B188" s="44">
        <v>327</v>
      </c>
      <c r="C188" s="30"/>
      <c r="D188" s="29"/>
      <c r="E188" s="28">
        <v>57</v>
      </c>
      <c r="F188" s="154" t="s">
        <v>205</v>
      </c>
      <c r="G188" s="47">
        <v>20000</v>
      </c>
      <c r="H188" s="36">
        <f>G188/283169000*100</f>
        <v>0.0070629200230251194</v>
      </c>
      <c r="I188" s="46">
        <v>20000</v>
      </c>
      <c r="J188" s="46">
        <v>50000</v>
      </c>
      <c r="K188" s="36"/>
      <c r="L188" s="46">
        <v>50000</v>
      </c>
      <c r="M188" s="46">
        <v>20000</v>
      </c>
      <c r="N188" s="46">
        <v>20000</v>
      </c>
      <c r="O188" s="40">
        <v>20000</v>
      </c>
      <c r="P188" s="40">
        <v>20000</v>
      </c>
      <c r="Q188" s="40"/>
    </row>
    <row r="189" spans="1:17" ht="12.75">
      <c r="A189" s="32"/>
      <c r="B189" s="44"/>
      <c r="C189" s="30"/>
      <c r="D189" s="29"/>
      <c r="E189" s="28"/>
      <c r="F189" s="74"/>
      <c r="G189" s="47"/>
      <c r="H189" s="36"/>
      <c r="I189" s="46"/>
      <c r="J189" s="46"/>
      <c r="K189" s="36"/>
      <c r="L189" s="46"/>
      <c r="M189" s="46"/>
      <c r="N189" s="46"/>
      <c r="O189" s="40"/>
      <c r="P189" s="40"/>
      <c r="Q189" s="40"/>
    </row>
    <row r="190" spans="1:17" ht="12.75">
      <c r="A190" s="32"/>
      <c r="B190" s="44">
        <v>328</v>
      </c>
      <c r="C190" s="30"/>
      <c r="D190" s="29"/>
      <c r="E190" s="28">
        <v>58</v>
      </c>
      <c r="F190" s="154" t="s">
        <v>204</v>
      </c>
      <c r="G190" s="47">
        <v>40000</v>
      </c>
      <c r="H190" s="36">
        <f>G190/283169000*100</f>
        <v>0.014125840046050239</v>
      </c>
      <c r="I190" s="46">
        <v>40000</v>
      </c>
      <c r="J190" s="46">
        <v>70000</v>
      </c>
      <c r="K190" s="36"/>
      <c r="L190" s="46">
        <v>80000</v>
      </c>
      <c r="M190" s="46">
        <v>50000</v>
      </c>
      <c r="N190" s="46">
        <v>70000</v>
      </c>
      <c r="O190" s="40">
        <v>20000</v>
      </c>
      <c r="P190" s="40">
        <v>20000</v>
      </c>
      <c r="Q190" s="40"/>
    </row>
    <row r="191" spans="1:17" ht="12.75">
      <c r="A191" s="32"/>
      <c r="B191" s="44"/>
      <c r="C191" s="30"/>
      <c r="D191" s="29"/>
      <c r="E191" s="28"/>
      <c r="F191" s="74"/>
      <c r="G191" s="47"/>
      <c r="H191" s="36"/>
      <c r="I191" s="46"/>
      <c r="J191" s="46"/>
      <c r="K191" s="36"/>
      <c r="L191" s="46"/>
      <c r="M191" s="46"/>
      <c r="N191" s="46"/>
      <c r="O191" s="40"/>
      <c r="P191" s="40"/>
      <c r="Q191" s="40"/>
    </row>
    <row r="192" spans="1:17" ht="24.75" customHeight="1" thickBot="1">
      <c r="A192" s="115"/>
      <c r="B192" s="114">
        <v>335</v>
      </c>
      <c r="C192" s="113"/>
      <c r="D192" s="112"/>
      <c r="E192" s="111">
        <v>59</v>
      </c>
      <c r="F192" s="187" t="s">
        <v>203</v>
      </c>
      <c r="G192" s="109"/>
      <c r="H192" s="108"/>
      <c r="I192" s="107"/>
      <c r="J192" s="107"/>
      <c r="K192" s="108"/>
      <c r="L192" s="107"/>
      <c r="M192" s="107"/>
      <c r="N192" s="107"/>
      <c r="O192" s="106"/>
      <c r="P192" s="106"/>
      <c r="Q192" s="106"/>
    </row>
    <row r="193" spans="1:17" ht="12.75">
      <c r="A193" s="84"/>
      <c r="B193" s="83"/>
      <c r="C193" s="82"/>
      <c r="D193" s="81"/>
      <c r="E193" s="162"/>
      <c r="F193" s="79"/>
      <c r="G193" s="182"/>
      <c r="H193" s="15"/>
      <c r="I193" s="181"/>
      <c r="J193" s="181"/>
      <c r="K193" s="15"/>
      <c r="L193" s="181"/>
      <c r="M193" s="181"/>
      <c r="N193" s="181"/>
      <c r="O193" s="76"/>
      <c r="P193" s="76"/>
      <c r="Q193" s="76"/>
    </row>
    <row r="194" spans="1:17" ht="12.75">
      <c r="A194" s="32"/>
      <c r="B194" s="44">
        <v>329</v>
      </c>
      <c r="C194" s="30"/>
      <c r="D194" s="29"/>
      <c r="E194" s="28">
        <v>60</v>
      </c>
      <c r="F194" s="154" t="s">
        <v>202</v>
      </c>
      <c r="G194" s="47">
        <v>20000</v>
      </c>
      <c r="H194" s="36">
        <f>G194/283169000*100</f>
        <v>0.0070629200230251194</v>
      </c>
      <c r="I194" s="46">
        <v>20000</v>
      </c>
      <c r="J194" s="46">
        <v>20000</v>
      </c>
      <c r="K194" s="36"/>
      <c r="L194" s="46">
        <v>30000</v>
      </c>
      <c r="M194" s="46">
        <v>30000</v>
      </c>
      <c r="N194" s="46">
        <v>30000</v>
      </c>
      <c r="O194" s="40">
        <v>20000</v>
      </c>
      <c r="P194" s="40">
        <v>20000</v>
      </c>
      <c r="Q194" s="40"/>
    </row>
    <row r="195" spans="1:17" ht="12.75">
      <c r="A195" s="32"/>
      <c r="B195" s="44"/>
      <c r="C195" s="30"/>
      <c r="D195" s="29"/>
      <c r="E195" s="28"/>
      <c r="F195" s="74"/>
      <c r="G195" s="47"/>
      <c r="H195" s="36"/>
      <c r="I195" s="46"/>
      <c r="J195" s="46"/>
      <c r="K195" s="36"/>
      <c r="L195" s="46"/>
      <c r="M195" s="46"/>
      <c r="N195" s="46"/>
      <c r="O195" s="40"/>
      <c r="P195" s="40"/>
      <c r="Q195" s="40"/>
    </row>
    <row r="196" spans="1:17" ht="12.75">
      <c r="A196" s="32"/>
      <c r="B196" s="44">
        <v>329</v>
      </c>
      <c r="C196" s="30"/>
      <c r="D196" s="29"/>
      <c r="E196" s="28">
        <v>61</v>
      </c>
      <c r="F196" s="154" t="s">
        <v>201</v>
      </c>
      <c r="G196" s="47">
        <v>40000</v>
      </c>
      <c r="H196" s="36">
        <f>G196/283169000*100</f>
        <v>0.014125840046050239</v>
      </c>
      <c r="I196" s="46">
        <v>40000</v>
      </c>
      <c r="J196" s="46">
        <v>40000</v>
      </c>
      <c r="K196" s="36"/>
      <c r="L196" s="46">
        <v>40000</v>
      </c>
      <c r="M196" s="46">
        <v>30000</v>
      </c>
      <c r="N196" s="46">
        <v>30000</v>
      </c>
      <c r="O196" s="40">
        <v>20000</v>
      </c>
      <c r="P196" s="40">
        <v>20000</v>
      </c>
      <c r="Q196" s="40"/>
    </row>
    <row r="197" spans="1:17" ht="12.75">
      <c r="A197" s="32"/>
      <c r="B197" s="31"/>
      <c r="C197" s="30"/>
      <c r="D197" s="29"/>
      <c r="E197" s="28"/>
      <c r="F197" s="74"/>
      <c r="G197" s="149"/>
      <c r="H197" s="36"/>
      <c r="I197" s="186"/>
      <c r="J197" s="186"/>
      <c r="K197" s="36"/>
      <c r="L197" s="46"/>
      <c r="M197" s="46"/>
      <c r="N197" s="46"/>
      <c r="O197" s="148"/>
      <c r="P197" s="148"/>
      <c r="Q197" s="148"/>
    </row>
    <row r="198" spans="1:17" ht="12.75">
      <c r="A198" s="32"/>
      <c r="B198" s="31"/>
      <c r="C198" s="30"/>
      <c r="D198" s="29"/>
      <c r="E198" s="28">
        <v>62</v>
      </c>
      <c r="F198" s="74" t="s">
        <v>200</v>
      </c>
      <c r="G198" s="149">
        <v>20000</v>
      </c>
      <c r="H198" s="36">
        <f>G198/283169000*100</f>
        <v>0.0070629200230251194</v>
      </c>
      <c r="I198" s="46">
        <v>20000</v>
      </c>
      <c r="J198" s="46">
        <v>20000</v>
      </c>
      <c r="K198" s="36"/>
      <c r="L198" s="46">
        <v>20000</v>
      </c>
      <c r="M198" s="46">
        <v>30000</v>
      </c>
      <c r="N198" s="46">
        <v>30000</v>
      </c>
      <c r="O198" s="40">
        <v>20000</v>
      </c>
      <c r="P198" s="40">
        <v>20000</v>
      </c>
      <c r="Q198" s="40"/>
    </row>
    <row r="199" spans="1:17" ht="12.75">
      <c r="A199" s="32"/>
      <c r="B199" s="31"/>
      <c r="C199" s="30"/>
      <c r="D199" s="29"/>
      <c r="E199" s="28"/>
      <c r="F199" s="74"/>
      <c r="G199" s="149"/>
      <c r="H199" s="36"/>
      <c r="I199" s="186"/>
      <c r="J199" s="186"/>
      <c r="K199" s="36"/>
      <c r="L199" s="46"/>
      <c r="M199" s="46"/>
      <c r="N199" s="46"/>
      <c r="O199" s="148"/>
      <c r="P199" s="148"/>
      <c r="Q199" s="148"/>
    </row>
    <row r="200" spans="1:17" ht="14.25">
      <c r="A200" s="32"/>
      <c r="B200" s="31"/>
      <c r="C200" s="30"/>
      <c r="D200" s="29"/>
      <c r="E200" s="28">
        <v>60</v>
      </c>
      <c r="F200" s="48" t="s">
        <v>199</v>
      </c>
      <c r="G200" s="149"/>
      <c r="H200" s="36"/>
      <c r="I200" s="186"/>
      <c r="J200" s="186"/>
      <c r="K200" s="36"/>
      <c r="L200" s="46"/>
      <c r="M200" s="46"/>
      <c r="N200" s="46"/>
      <c r="O200" s="148"/>
      <c r="P200" s="148"/>
      <c r="Q200" s="148"/>
    </row>
    <row r="201" spans="1:17" ht="12.75">
      <c r="A201" s="32"/>
      <c r="B201" s="31"/>
      <c r="C201" s="30"/>
      <c r="D201" s="29"/>
      <c r="E201" s="28"/>
      <c r="F201" s="74"/>
      <c r="G201" s="47"/>
      <c r="H201" s="36"/>
      <c r="I201" s="46"/>
      <c r="J201" s="46"/>
      <c r="K201" s="36"/>
      <c r="L201" s="46"/>
      <c r="M201" s="46"/>
      <c r="N201" s="46"/>
      <c r="O201" s="40"/>
      <c r="P201" s="40"/>
      <c r="Q201" s="40"/>
    </row>
    <row r="202" spans="1:17" ht="12.75">
      <c r="A202" s="32"/>
      <c r="B202" s="31">
        <v>363</v>
      </c>
      <c r="C202" s="30"/>
      <c r="D202" s="29"/>
      <c r="E202" s="28">
        <v>61</v>
      </c>
      <c r="F202" s="74" t="s">
        <v>198</v>
      </c>
      <c r="G202" s="47">
        <v>70000</v>
      </c>
      <c r="H202" s="36">
        <f>G202/283169000*100</f>
        <v>0.024720220080587916</v>
      </c>
      <c r="I202" s="46">
        <v>70000</v>
      </c>
      <c r="J202" s="46">
        <v>70000</v>
      </c>
      <c r="K202" s="36"/>
      <c r="L202" s="46">
        <v>70000</v>
      </c>
      <c r="M202" s="46">
        <v>70000</v>
      </c>
      <c r="N202" s="46">
        <v>70000</v>
      </c>
      <c r="O202" s="40">
        <v>50000</v>
      </c>
      <c r="P202" s="40">
        <v>50000</v>
      </c>
      <c r="Q202" s="40"/>
    </row>
    <row r="203" spans="1:17" ht="12.75">
      <c r="A203" s="32"/>
      <c r="B203" s="31"/>
      <c r="C203" s="30"/>
      <c r="D203" s="29"/>
      <c r="E203" s="28"/>
      <c r="F203" s="74"/>
      <c r="G203" s="47"/>
      <c r="H203" s="36"/>
      <c r="I203" s="46"/>
      <c r="J203" s="46"/>
      <c r="K203" s="36"/>
      <c r="L203" s="46"/>
      <c r="M203" s="46"/>
      <c r="N203" s="46"/>
      <c r="O203" s="40"/>
      <c r="P203" s="40"/>
      <c r="Q203" s="40"/>
    </row>
    <row r="204" spans="1:17" ht="12.75">
      <c r="A204" s="32"/>
      <c r="B204" s="31"/>
      <c r="C204" s="30"/>
      <c r="D204" s="29"/>
      <c r="E204" s="28"/>
      <c r="F204" s="74"/>
      <c r="G204" s="47"/>
      <c r="H204" s="36"/>
      <c r="I204" s="46"/>
      <c r="J204" s="46"/>
      <c r="K204" s="36"/>
      <c r="L204" s="46"/>
      <c r="M204" s="46"/>
      <c r="N204" s="46"/>
      <c r="O204" s="40"/>
      <c r="P204" s="40"/>
      <c r="Q204" s="40"/>
    </row>
    <row r="205" spans="1:17" ht="12.75">
      <c r="A205" s="32"/>
      <c r="B205" s="31">
        <v>364</v>
      </c>
      <c r="C205" s="30"/>
      <c r="D205" s="29"/>
      <c r="E205" s="28">
        <v>62</v>
      </c>
      <c r="F205" s="74" t="s">
        <v>197</v>
      </c>
      <c r="G205" s="47">
        <v>25000</v>
      </c>
      <c r="H205" s="36">
        <f>G205/283169000*100</f>
        <v>0.008828650028781398</v>
      </c>
      <c r="I205" s="46">
        <v>25000</v>
      </c>
      <c r="J205" s="46">
        <v>30000</v>
      </c>
      <c r="K205" s="36"/>
      <c r="L205" s="46">
        <v>30000</v>
      </c>
      <c r="M205" s="46">
        <v>40000</v>
      </c>
      <c r="N205" s="46">
        <v>50000</v>
      </c>
      <c r="O205" s="40">
        <v>80000</v>
      </c>
      <c r="P205" s="40">
        <v>80000</v>
      </c>
      <c r="Q205" s="40"/>
    </row>
    <row r="206" spans="1:17" ht="12.75">
      <c r="A206" s="32"/>
      <c r="B206" s="31"/>
      <c r="C206" s="30"/>
      <c r="D206" s="29"/>
      <c r="E206" s="28"/>
      <c r="F206" s="74"/>
      <c r="G206" s="47"/>
      <c r="H206" s="36"/>
      <c r="I206" s="46"/>
      <c r="J206" s="46"/>
      <c r="K206" s="36"/>
      <c r="L206" s="46"/>
      <c r="M206" s="46"/>
      <c r="N206" s="46"/>
      <c r="O206" s="40"/>
      <c r="P206" s="40"/>
      <c r="Q206" s="40"/>
    </row>
    <row r="207" spans="1:17" ht="12.75">
      <c r="A207" s="32"/>
      <c r="B207" s="31"/>
      <c r="C207" s="30"/>
      <c r="D207" s="29"/>
      <c r="E207" s="28"/>
      <c r="F207" s="74"/>
      <c r="G207" s="47"/>
      <c r="H207" s="36"/>
      <c r="I207" s="46"/>
      <c r="J207" s="46"/>
      <c r="K207" s="36"/>
      <c r="L207" s="46"/>
      <c r="M207" s="46"/>
      <c r="N207" s="46"/>
      <c r="O207" s="40"/>
      <c r="P207" s="40"/>
      <c r="Q207" s="40"/>
    </row>
    <row r="208" spans="1:17" ht="14.25">
      <c r="A208" s="32"/>
      <c r="B208" s="31">
        <v>365</v>
      </c>
      <c r="C208" s="30"/>
      <c r="D208" s="29"/>
      <c r="E208" s="28">
        <v>63</v>
      </c>
      <c r="F208" s="43" t="s">
        <v>196</v>
      </c>
      <c r="G208" s="47"/>
      <c r="H208" s="36"/>
      <c r="I208" s="46"/>
      <c r="J208" s="46"/>
      <c r="K208" s="36"/>
      <c r="L208" s="46"/>
      <c r="M208" s="46">
        <v>30000</v>
      </c>
      <c r="N208" s="46">
        <v>40000</v>
      </c>
      <c r="O208" s="40">
        <v>10000</v>
      </c>
      <c r="P208" s="40">
        <v>100</v>
      </c>
      <c r="Q208" s="40"/>
    </row>
    <row r="209" spans="1:17" ht="14.25">
      <c r="A209" s="32"/>
      <c r="B209" s="31"/>
      <c r="C209" s="30"/>
      <c r="D209" s="29"/>
      <c r="E209" s="28"/>
      <c r="F209" s="43"/>
      <c r="G209" s="47"/>
      <c r="H209" s="36"/>
      <c r="I209" s="46"/>
      <c r="J209" s="46"/>
      <c r="K209" s="36"/>
      <c r="L209" s="46"/>
      <c r="M209" s="46"/>
      <c r="N209" s="46"/>
      <c r="O209" s="40"/>
      <c r="P209" s="40"/>
      <c r="Q209" s="40"/>
    </row>
    <row r="210" spans="1:17" ht="14.25">
      <c r="A210" s="32"/>
      <c r="B210" s="31"/>
      <c r="C210" s="30"/>
      <c r="D210" s="29"/>
      <c r="E210" s="28">
        <v>70</v>
      </c>
      <c r="F210" s="185" t="s">
        <v>195</v>
      </c>
      <c r="G210" s="47"/>
      <c r="H210" s="36"/>
      <c r="I210" s="46"/>
      <c r="J210" s="46"/>
      <c r="K210" s="36"/>
      <c r="L210" s="46"/>
      <c r="M210" s="46"/>
      <c r="N210" s="46"/>
      <c r="O210" s="40"/>
      <c r="P210" s="40"/>
      <c r="Q210" s="40"/>
    </row>
    <row r="211" spans="1:17" ht="14.25">
      <c r="A211" s="32"/>
      <c r="B211" s="31"/>
      <c r="C211" s="30"/>
      <c r="D211" s="29"/>
      <c r="E211" s="49"/>
      <c r="F211" s="43"/>
      <c r="G211" s="47"/>
      <c r="H211" s="36"/>
      <c r="I211" s="46"/>
      <c r="J211" s="46"/>
      <c r="K211" s="36"/>
      <c r="L211" s="46"/>
      <c r="M211" s="46"/>
      <c r="N211" s="46"/>
      <c r="O211" s="40"/>
      <c r="P211" s="40"/>
      <c r="Q211" s="40"/>
    </row>
    <row r="212" spans="1:17" ht="12.75">
      <c r="A212" s="32"/>
      <c r="B212" s="44">
        <v>312</v>
      </c>
      <c r="C212" s="30"/>
      <c r="D212" s="29"/>
      <c r="E212" s="28">
        <v>71</v>
      </c>
      <c r="F212" s="154" t="s">
        <v>194</v>
      </c>
      <c r="G212" s="47">
        <v>5000</v>
      </c>
      <c r="H212" s="36">
        <f>G212/283169000*100</f>
        <v>0.0017657300057562799</v>
      </c>
      <c r="I212" s="46">
        <v>5000</v>
      </c>
      <c r="J212" s="46">
        <v>5000</v>
      </c>
      <c r="K212" s="36"/>
      <c r="L212" s="46">
        <v>5000</v>
      </c>
      <c r="M212" s="46">
        <v>5000</v>
      </c>
      <c r="N212" s="46">
        <v>20000</v>
      </c>
      <c r="O212" s="40">
        <v>5000</v>
      </c>
      <c r="P212" s="40">
        <v>5000</v>
      </c>
      <c r="Q212" s="40"/>
    </row>
    <row r="213" spans="1:17" ht="12.75">
      <c r="A213" s="32"/>
      <c r="B213" s="44"/>
      <c r="C213" s="30"/>
      <c r="D213" s="29"/>
      <c r="E213" s="28"/>
      <c r="F213" s="74"/>
      <c r="G213" s="47"/>
      <c r="H213" s="36"/>
      <c r="I213" s="46"/>
      <c r="J213" s="46"/>
      <c r="K213" s="36"/>
      <c r="L213" s="46"/>
      <c r="M213" s="46"/>
      <c r="N213" s="46"/>
      <c r="O213" s="40"/>
      <c r="P213" s="40"/>
      <c r="Q213" s="40"/>
    </row>
    <row r="214" spans="1:17" ht="12.75">
      <c r="A214" s="32"/>
      <c r="B214" s="44">
        <v>399</v>
      </c>
      <c r="C214" s="30"/>
      <c r="D214" s="29"/>
      <c r="E214" s="28">
        <v>72</v>
      </c>
      <c r="F214" s="154" t="s">
        <v>193</v>
      </c>
      <c r="G214" s="47">
        <v>20000</v>
      </c>
      <c r="H214" s="36">
        <f>G214/283169000*100</f>
        <v>0.0070629200230251194</v>
      </c>
      <c r="I214" s="46">
        <v>20000</v>
      </c>
      <c r="J214" s="46">
        <v>100000</v>
      </c>
      <c r="K214" s="36"/>
      <c r="L214" s="46">
        <v>50000</v>
      </c>
      <c r="M214" s="46">
        <v>100000</v>
      </c>
      <c r="N214" s="46">
        <v>150000</v>
      </c>
      <c r="O214" s="40">
        <v>60000</v>
      </c>
      <c r="P214" s="40">
        <v>60000</v>
      </c>
      <c r="Q214" s="40"/>
    </row>
    <row r="215" spans="1:17" ht="12.75">
      <c r="A215" s="32"/>
      <c r="B215" s="44"/>
      <c r="C215" s="30"/>
      <c r="D215" s="29"/>
      <c r="E215" s="28"/>
      <c r="F215" s="154"/>
      <c r="G215" s="47"/>
      <c r="H215" s="36"/>
      <c r="I215" s="46"/>
      <c r="J215" s="46"/>
      <c r="K215" s="36"/>
      <c r="L215" s="46"/>
      <c r="M215" s="46"/>
      <c r="N215" s="46"/>
      <c r="O215" s="40"/>
      <c r="P215" s="40"/>
      <c r="Q215" s="40"/>
    </row>
    <row r="216" spans="1:17" ht="12.75">
      <c r="A216" s="32"/>
      <c r="B216" s="44">
        <v>399</v>
      </c>
      <c r="C216" s="30"/>
      <c r="D216" s="29"/>
      <c r="E216" s="28">
        <v>73</v>
      </c>
      <c r="F216" s="154" t="s">
        <v>192</v>
      </c>
      <c r="G216" s="47">
        <v>35000</v>
      </c>
      <c r="H216" s="36">
        <f>G216/283169000*100</f>
        <v>0.012360110040293958</v>
      </c>
      <c r="I216" s="46">
        <v>35000</v>
      </c>
      <c r="J216" s="46">
        <v>40000</v>
      </c>
      <c r="K216" s="36"/>
      <c r="L216" s="46">
        <v>40000</v>
      </c>
      <c r="M216" s="46">
        <v>60000</v>
      </c>
      <c r="N216" s="46">
        <v>60000</v>
      </c>
      <c r="O216" s="40">
        <v>30000</v>
      </c>
      <c r="P216" s="40">
        <v>30000</v>
      </c>
      <c r="Q216" s="40"/>
    </row>
    <row r="217" spans="1:17" ht="12.75">
      <c r="A217" s="32"/>
      <c r="B217" s="44"/>
      <c r="C217" s="30"/>
      <c r="D217" s="29"/>
      <c r="E217" s="28"/>
      <c r="F217" s="74"/>
      <c r="G217" s="47"/>
      <c r="H217" s="36"/>
      <c r="I217" s="46"/>
      <c r="J217" s="46"/>
      <c r="K217" s="36"/>
      <c r="L217" s="46"/>
      <c r="M217" s="46"/>
      <c r="N217" s="46"/>
      <c r="O217" s="40"/>
      <c r="P217" s="40"/>
      <c r="Q217" s="40"/>
    </row>
    <row r="218" spans="1:17" ht="12.75">
      <c r="A218" s="32"/>
      <c r="B218" s="44">
        <v>339</v>
      </c>
      <c r="C218" s="30"/>
      <c r="D218" s="29"/>
      <c r="E218" s="28">
        <v>74</v>
      </c>
      <c r="F218" s="154" t="s">
        <v>191</v>
      </c>
      <c r="G218" s="47">
        <v>3000</v>
      </c>
      <c r="H218" s="36">
        <f>G218/283169000*100</f>
        <v>0.0010594380034537679</v>
      </c>
      <c r="I218" s="46">
        <v>3000</v>
      </c>
      <c r="J218" s="46">
        <v>3000</v>
      </c>
      <c r="K218" s="36"/>
      <c r="L218" s="46">
        <v>3000</v>
      </c>
      <c r="M218" s="46">
        <v>10000</v>
      </c>
      <c r="N218" s="46">
        <v>30000</v>
      </c>
      <c r="O218" s="40">
        <v>20000</v>
      </c>
      <c r="P218" s="40">
        <v>40000</v>
      </c>
      <c r="Q218" s="40"/>
    </row>
    <row r="219" spans="1:17" ht="12.75">
      <c r="A219" s="32"/>
      <c r="B219" s="44"/>
      <c r="C219" s="30"/>
      <c r="D219" s="29"/>
      <c r="E219" s="28"/>
      <c r="F219" s="74"/>
      <c r="G219" s="47"/>
      <c r="H219" s="36"/>
      <c r="I219" s="46"/>
      <c r="J219" s="46"/>
      <c r="K219" s="36"/>
      <c r="L219" s="46"/>
      <c r="M219" s="46"/>
      <c r="N219" s="46"/>
      <c r="O219" s="40"/>
      <c r="P219" s="40"/>
      <c r="Q219" s="40"/>
    </row>
    <row r="220" spans="1:17" ht="12.75">
      <c r="A220" s="32"/>
      <c r="B220" s="44">
        <v>339</v>
      </c>
      <c r="C220" s="30"/>
      <c r="D220" s="29"/>
      <c r="E220" s="28">
        <v>75</v>
      </c>
      <c r="F220" s="154" t="s">
        <v>190</v>
      </c>
      <c r="G220" s="47">
        <v>60000</v>
      </c>
      <c r="H220" s="36">
        <f>G220/283169000*100</f>
        <v>0.021188760069075357</v>
      </c>
      <c r="I220" s="46">
        <v>60000</v>
      </c>
      <c r="J220" s="46">
        <v>60000</v>
      </c>
      <c r="K220" s="36"/>
      <c r="L220" s="46">
        <v>60000</v>
      </c>
      <c r="M220" s="46">
        <v>60000</v>
      </c>
      <c r="N220" s="46">
        <v>80000</v>
      </c>
      <c r="O220" s="40">
        <v>80000</v>
      </c>
      <c r="P220" s="40">
        <v>120000</v>
      </c>
      <c r="Q220" s="40"/>
    </row>
    <row r="221" spans="1:17" ht="12.75">
      <c r="A221" s="32"/>
      <c r="B221" s="44"/>
      <c r="C221" s="30"/>
      <c r="D221" s="29"/>
      <c r="E221" s="28"/>
      <c r="F221" s="74"/>
      <c r="G221" s="47"/>
      <c r="H221" s="36"/>
      <c r="I221" s="46"/>
      <c r="J221" s="46"/>
      <c r="K221" s="36"/>
      <c r="L221" s="46"/>
      <c r="M221" s="46"/>
      <c r="N221" s="46"/>
      <c r="O221" s="40"/>
      <c r="P221" s="40"/>
      <c r="Q221" s="40"/>
    </row>
    <row r="222" spans="1:17" ht="14.25">
      <c r="A222" s="32"/>
      <c r="B222" s="44"/>
      <c r="C222" s="30"/>
      <c r="D222" s="29"/>
      <c r="E222" s="28">
        <v>80</v>
      </c>
      <c r="F222" s="179" t="s">
        <v>189</v>
      </c>
      <c r="G222" s="47"/>
      <c r="H222" s="36"/>
      <c r="I222" s="46"/>
      <c r="J222" s="46"/>
      <c r="K222" s="36"/>
      <c r="L222" s="46"/>
      <c r="M222" s="46"/>
      <c r="N222" s="46"/>
      <c r="O222" s="40"/>
      <c r="P222" s="40"/>
      <c r="Q222" s="40"/>
    </row>
    <row r="223" spans="1:17" ht="12.75">
      <c r="A223" s="32"/>
      <c r="B223" s="44"/>
      <c r="C223" s="30"/>
      <c r="D223" s="29"/>
      <c r="E223" s="49"/>
      <c r="F223" s="85"/>
      <c r="G223" s="47"/>
      <c r="H223" s="36"/>
      <c r="I223" s="46"/>
      <c r="J223" s="46"/>
      <c r="K223" s="36"/>
      <c r="L223" s="46"/>
      <c r="M223" s="46"/>
      <c r="N223" s="46"/>
      <c r="O223" s="40"/>
      <c r="P223" s="40"/>
      <c r="Q223" s="40"/>
    </row>
    <row r="224" spans="1:17" ht="12.75">
      <c r="A224" s="32"/>
      <c r="B224" s="44">
        <v>451</v>
      </c>
      <c r="C224" s="30"/>
      <c r="D224" s="29"/>
      <c r="E224" s="28">
        <v>81</v>
      </c>
      <c r="F224" s="154" t="s">
        <v>188</v>
      </c>
      <c r="G224" s="47">
        <v>50000</v>
      </c>
      <c r="H224" s="36">
        <f>G224/283169000*100</f>
        <v>0.017657300057562796</v>
      </c>
      <c r="I224" s="46">
        <v>50000</v>
      </c>
      <c r="J224" s="46">
        <v>50000</v>
      </c>
      <c r="K224" s="36"/>
      <c r="L224" s="46">
        <v>500000</v>
      </c>
      <c r="M224" s="46">
        <v>1500000</v>
      </c>
      <c r="N224" s="46">
        <v>500000</v>
      </c>
      <c r="O224" s="40">
        <v>100</v>
      </c>
      <c r="P224" s="40">
        <v>100</v>
      </c>
      <c r="Q224" s="40"/>
    </row>
    <row r="225" spans="1:17" ht="12.75">
      <c r="A225" s="32"/>
      <c r="B225" s="44">
        <v>455</v>
      </c>
      <c r="C225" s="30"/>
      <c r="D225" s="29"/>
      <c r="E225" s="28">
        <v>82</v>
      </c>
      <c r="F225" s="154" t="s">
        <v>187</v>
      </c>
      <c r="G225" s="47">
        <v>50000</v>
      </c>
      <c r="H225" s="36">
        <f>G225/283169000*100</f>
        <v>0.017657300057562796</v>
      </c>
      <c r="I225" s="46">
        <v>50000</v>
      </c>
      <c r="J225" s="46">
        <v>200000</v>
      </c>
      <c r="K225" s="36"/>
      <c r="L225" s="46">
        <v>250000</v>
      </c>
      <c r="M225" s="46">
        <v>300000</v>
      </c>
      <c r="N225" s="46">
        <v>300000</v>
      </c>
      <c r="O225" s="40">
        <v>300000</v>
      </c>
      <c r="P225" s="40">
        <v>300000</v>
      </c>
      <c r="Q225" s="40"/>
    </row>
    <row r="226" spans="1:17" ht="12.75">
      <c r="A226" s="32"/>
      <c r="B226" s="44"/>
      <c r="C226" s="30"/>
      <c r="D226" s="29"/>
      <c r="E226" s="28"/>
      <c r="F226" s="74"/>
      <c r="G226" s="47"/>
      <c r="H226" s="36"/>
      <c r="I226" s="46"/>
      <c r="J226" s="46"/>
      <c r="K226" s="36"/>
      <c r="L226" s="46"/>
      <c r="M226" s="46"/>
      <c r="N226" s="46"/>
      <c r="O226" s="40"/>
      <c r="P226" s="40"/>
      <c r="Q226" s="40"/>
    </row>
    <row r="227" spans="1:17" ht="12.75">
      <c r="A227" s="32"/>
      <c r="B227" s="44">
        <v>455</v>
      </c>
      <c r="C227" s="30"/>
      <c r="D227" s="29"/>
      <c r="E227" s="28">
        <v>83</v>
      </c>
      <c r="F227" s="123" t="s">
        <v>186</v>
      </c>
      <c r="G227" s="47"/>
      <c r="H227" s="36"/>
      <c r="I227" s="46"/>
      <c r="J227" s="46"/>
      <c r="K227" s="36"/>
      <c r="L227" s="46">
        <v>350000</v>
      </c>
      <c r="M227" s="46"/>
      <c r="N227" s="46"/>
      <c r="O227" s="40">
        <v>300000</v>
      </c>
      <c r="P227" s="40">
        <v>240000</v>
      </c>
      <c r="Q227" s="40"/>
    </row>
    <row r="228" spans="1:17" ht="12.75">
      <c r="A228" s="32"/>
      <c r="B228" s="44"/>
      <c r="C228" s="30"/>
      <c r="D228" s="29"/>
      <c r="E228" s="28"/>
      <c r="F228" s="74"/>
      <c r="G228" s="47"/>
      <c r="H228" s="36"/>
      <c r="I228" s="46"/>
      <c r="J228" s="46"/>
      <c r="K228" s="36"/>
      <c r="L228" s="46"/>
      <c r="M228" s="46"/>
      <c r="N228" s="46"/>
      <c r="O228" s="40"/>
      <c r="P228" s="40"/>
      <c r="Q228" s="40"/>
    </row>
    <row r="229" spans="1:17" ht="12.75">
      <c r="A229" s="32"/>
      <c r="B229" s="44">
        <v>452</v>
      </c>
      <c r="C229" s="30"/>
      <c r="D229" s="29"/>
      <c r="E229" s="28">
        <v>84</v>
      </c>
      <c r="F229" s="74" t="s">
        <v>185</v>
      </c>
      <c r="G229" s="47">
        <v>50000</v>
      </c>
      <c r="H229" s="36">
        <f>G229/283169000*100</f>
        <v>0.017657300057562796</v>
      </c>
      <c r="I229" s="46">
        <v>50000</v>
      </c>
      <c r="J229" s="46">
        <v>50000</v>
      </c>
      <c r="K229" s="36"/>
      <c r="L229" s="46">
        <v>50000</v>
      </c>
      <c r="M229" s="46">
        <v>50000</v>
      </c>
      <c r="N229" s="46">
        <v>5000</v>
      </c>
      <c r="O229" s="40">
        <v>100</v>
      </c>
      <c r="P229" s="40">
        <v>100</v>
      </c>
      <c r="Q229" s="40"/>
    </row>
    <row r="230" spans="1:17" ht="13.5" thickBot="1">
      <c r="A230" s="115"/>
      <c r="B230" s="138"/>
      <c r="C230" s="113"/>
      <c r="D230" s="112"/>
      <c r="E230" s="111"/>
      <c r="F230" s="110"/>
      <c r="G230" s="109"/>
      <c r="H230" s="108"/>
      <c r="I230" s="107"/>
      <c r="J230" s="107"/>
      <c r="K230" s="108"/>
      <c r="L230" s="107"/>
      <c r="M230" s="107"/>
      <c r="N230" s="107"/>
      <c r="O230" s="106"/>
      <c r="P230" s="106"/>
      <c r="Q230" s="106"/>
    </row>
    <row r="231" spans="1:17" ht="14.25">
      <c r="A231" s="84"/>
      <c r="B231" s="184"/>
      <c r="C231" s="82"/>
      <c r="D231" s="81"/>
      <c r="E231" s="162">
        <v>90</v>
      </c>
      <c r="F231" s="183" t="s">
        <v>184</v>
      </c>
      <c r="G231" s="182"/>
      <c r="H231" s="15"/>
      <c r="I231" s="181"/>
      <c r="J231" s="181"/>
      <c r="K231" s="15"/>
      <c r="L231" s="181"/>
      <c r="M231" s="181"/>
      <c r="N231" s="181"/>
      <c r="O231" s="76"/>
      <c r="P231" s="76"/>
      <c r="Q231" s="76"/>
    </row>
    <row r="232" spans="1:17" ht="14.25">
      <c r="A232" s="32"/>
      <c r="B232" s="44"/>
      <c r="C232" s="30"/>
      <c r="D232" s="29"/>
      <c r="E232" s="49"/>
      <c r="F232" s="48"/>
      <c r="G232" s="47"/>
      <c r="H232" s="36"/>
      <c r="I232" s="46"/>
      <c r="J232" s="46"/>
      <c r="K232" s="36"/>
      <c r="L232" s="46"/>
      <c r="M232" s="46"/>
      <c r="N232" s="46"/>
      <c r="O232" s="40"/>
      <c r="P232" s="40"/>
      <c r="Q232" s="40"/>
    </row>
    <row r="233" spans="1:17" ht="12.75">
      <c r="A233" s="32"/>
      <c r="B233" s="44">
        <v>332</v>
      </c>
      <c r="C233" s="30"/>
      <c r="D233" s="29"/>
      <c r="E233" s="28">
        <v>91</v>
      </c>
      <c r="F233" s="154" t="s">
        <v>183</v>
      </c>
      <c r="G233" s="47">
        <v>1000000</v>
      </c>
      <c r="H233" s="36">
        <f>G233/283169000*100</f>
        <v>0.353146001151256</v>
      </c>
      <c r="I233" s="46">
        <v>1000000</v>
      </c>
      <c r="J233" s="46">
        <v>1000000</v>
      </c>
      <c r="K233" s="36"/>
      <c r="L233" s="46">
        <v>1000000</v>
      </c>
      <c r="M233" s="46">
        <v>900000</v>
      </c>
      <c r="N233" s="46">
        <v>900000</v>
      </c>
      <c r="O233" s="40">
        <v>900000</v>
      </c>
      <c r="P233" s="40">
        <v>900000</v>
      </c>
      <c r="Q233" s="40"/>
    </row>
    <row r="234" spans="1:17" ht="12.75">
      <c r="A234" s="32"/>
      <c r="B234" s="44"/>
      <c r="C234" s="30"/>
      <c r="D234" s="29"/>
      <c r="E234" s="28"/>
      <c r="F234" s="74"/>
      <c r="G234" s="47"/>
      <c r="H234" s="36"/>
      <c r="I234" s="46"/>
      <c r="J234" s="46"/>
      <c r="K234" s="36"/>
      <c r="L234" s="46"/>
      <c r="M234" s="46"/>
      <c r="N234" s="46"/>
      <c r="O234" s="40"/>
      <c r="P234" s="40"/>
      <c r="Q234" s="40"/>
    </row>
    <row r="235" spans="1:17" ht="12.75">
      <c r="A235" s="32"/>
      <c r="B235" s="44">
        <v>333</v>
      </c>
      <c r="C235" s="30"/>
      <c r="D235" s="29"/>
      <c r="E235" s="28">
        <v>92</v>
      </c>
      <c r="F235" s="154" t="s">
        <v>182</v>
      </c>
      <c r="G235" s="47">
        <v>1000000</v>
      </c>
      <c r="H235" s="36">
        <f>G235/283169000*100</f>
        <v>0.353146001151256</v>
      </c>
      <c r="I235" s="46">
        <v>1000000</v>
      </c>
      <c r="J235" s="46">
        <v>1000000</v>
      </c>
      <c r="K235" s="36"/>
      <c r="L235" s="46">
        <v>1000000</v>
      </c>
      <c r="M235" s="46">
        <v>900000</v>
      </c>
      <c r="N235" s="46">
        <v>900000</v>
      </c>
      <c r="O235" s="40">
        <v>900000</v>
      </c>
      <c r="P235" s="40">
        <v>900000</v>
      </c>
      <c r="Q235" s="40"/>
    </row>
    <row r="236" spans="1:17" ht="12.75">
      <c r="A236" s="32"/>
      <c r="B236" s="44"/>
      <c r="C236" s="30"/>
      <c r="D236" s="29"/>
      <c r="E236" s="28"/>
      <c r="F236" s="74"/>
      <c r="G236" s="47"/>
      <c r="H236" s="36"/>
      <c r="I236" s="46"/>
      <c r="J236" s="46"/>
      <c r="K236" s="36"/>
      <c r="L236" s="46"/>
      <c r="M236" s="46"/>
      <c r="N236" s="46"/>
      <c r="O236" s="40"/>
      <c r="P236" s="40"/>
      <c r="Q236" s="40"/>
    </row>
    <row r="237" spans="1:17" ht="12.75">
      <c r="A237" s="32"/>
      <c r="B237" s="44">
        <v>336</v>
      </c>
      <c r="C237" s="30"/>
      <c r="D237" s="29"/>
      <c r="E237" s="28">
        <v>93</v>
      </c>
      <c r="F237" s="154" t="s">
        <v>181</v>
      </c>
      <c r="G237" s="47"/>
      <c r="H237" s="36"/>
      <c r="I237" s="46"/>
      <c r="J237" s="46"/>
      <c r="K237" s="36"/>
      <c r="L237" s="46"/>
      <c r="M237" s="46"/>
      <c r="N237" s="46"/>
      <c r="O237" s="40"/>
      <c r="P237" s="40"/>
      <c r="Q237" s="40"/>
    </row>
    <row r="238" spans="1:17" ht="12.75">
      <c r="A238" s="32"/>
      <c r="B238" s="44"/>
      <c r="C238" s="30"/>
      <c r="D238" s="29"/>
      <c r="E238" s="28"/>
      <c r="F238" s="74"/>
      <c r="G238" s="47"/>
      <c r="H238" s="36"/>
      <c r="I238" s="46"/>
      <c r="J238" s="46"/>
      <c r="K238" s="36"/>
      <c r="L238" s="46"/>
      <c r="M238" s="46"/>
      <c r="N238" s="46"/>
      <c r="O238" s="40"/>
      <c r="P238" s="40"/>
      <c r="Q238" s="40"/>
    </row>
    <row r="239" spans="1:17" ht="12.75">
      <c r="A239" s="32"/>
      <c r="B239" s="44">
        <v>43</v>
      </c>
      <c r="C239" s="30"/>
      <c r="D239" s="29"/>
      <c r="E239" s="28">
        <v>94</v>
      </c>
      <c r="F239" s="154" t="s">
        <v>180</v>
      </c>
      <c r="G239" s="47">
        <v>1100000</v>
      </c>
      <c r="H239" s="36">
        <f>G239/283169000*100</f>
        <v>0.38846060126638154</v>
      </c>
      <c r="I239" s="46">
        <v>1100000</v>
      </c>
      <c r="J239" s="46">
        <v>1100000</v>
      </c>
      <c r="K239" s="36"/>
      <c r="L239" s="46">
        <v>900000</v>
      </c>
      <c r="M239" s="46">
        <v>1000000</v>
      </c>
      <c r="N239" s="46">
        <v>1000000</v>
      </c>
      <c r="O239" s="40">
        <v>400000</v>
      </c>
      <c r="P239" s="40">
        <v>700000</v>
      </c>
      <c r="Q239" s="40"/>
    </row>
    <row r="240" spans="1:17" ht="12.75">
      <c r="A240" s="32"/>
      <c r="B240" s="44"/>
      <c r="C240" s="30"/>
      <c r="D240" s="29"/>
      <c r="E240" s="28"/>
      <c r="F240" s="74"/>
      <c r="G240" s="47"/>
      <c r="H240" s="36"/>
      <c r="I240" s="46"/>
      <c r="J240" s="46"/>
      <c r="K240" s="36"/>
      <c r="L240" s="46"/>
      <c r="M240" s="46"/>
      <c r="N240" s="46"/>
      <c r="O240" s="40"/>
      <c r="P240" s="40"/>
      <c r="Q240" s="40"/>
    </row>
    <row r="241" spans="1:17" ht="12.75">
      <c r="A241" s="32"/>
      <c r="B241" s="44">
        <v>434</v>
      </c>
      <c r="C241" s="30"/>
      <c r="D241" s="29"/>
      <c r="E241" s="28">
        <v>95</v>
      </c>
      <c r="F241" s="154" t="s">
        <v>179</v>
      </c>
      <c r="G241" s="47">
        <v>50000</v>
      </c>
      <c r="H241" s="36">
        <f>G241/283169000*100</f>
        <v>0.017657300057562796</v>
      </c>
      <c r="I241" s="46">
        <v>50000</v>
      </c>
      <c r="J241" s="46">
        <v>50000</v>
      </c>
      <c r="K241" s="36"/>
      <c r="L241" s="46">
        <v>60000</v>
      </c>
      <c r="M241" s="46">
        <v>60000</v>
      </c>
      <c r="N241" s="46">
        <v>70000</v>
      </c>
      <c r="O241" s="40">
        <v>70000</v>
      </c>
      <c r="P241" s="40">
        <v>100000</v>
      </c>
      <c r="Q241" s="40"/>
    </row>
    <row r="242" spans="1:17" ht="12.75">
      <c r="A242" s="32"/>
      <c r="B242" s="44"/>
      <c r="C242" s="30"/>
      <c r="D242" s="29"/>
      <c r="E242" s="28"/>
      <c r="F242" s="74"/>
      <c r="G242" s="47"/>
      <c r="H242" s="36"/>
      <c r="I242" s="46"/>
      <c r="J242" s="46"/>
      <c r="K242" s="36"/>
      <c r="L242" s="46"/>
      <c r="M242" s="46"/>
      <c r="N242" s="46"/>
      <c r="O242" s="40"/>
      <c r="P242" s="40"/>
      <c r="Q242" s="40"/>
    </row>
    <row r="243" spans="1:17" ht="12.75">
      <c r="A243" s="32"/>
      <c r="B243" s="44">
        <v>493</v>
      </c>
      <c r="C243" s="30"/>
      <c r="D243" s="29"/>
      <c r="E243" s="28">
        <v>96</v>
      </c>
      <c r="F243" s="154" t="s">
        <v>178</v>
      </c>
      <c r="G243" s="47">
        <v>300000</v>
      </c>
      <c r="H243" s="36">
        <f>G243/283169000*100</f>
        <v>0.10594380034537679</v>
      </c>
      <c r="I243" s="46">
        <v>300000</v>
      </c>
      <c r="J243" s="46">
        <v>400000</v>
      </c>
      <c r="K243" s="36"/>
      <c r="L243" s="46">
        <v>500000</v>
      </c>
      <c r="M243" s="46">
        <v>400000</v>
      </c>
      <c r="N243" s="46">
        <v>400000</v>
      </c>
      <c r="O243" s="40">
        <v>600000</v>
      </c>
      <c r="P243" s="40">
        <v>600000</v>
      </c>
      <c r="Q243" s="40"/>
    </row>
    <row r="244" spans="1:17" ht="12.75">
      <c r="A244" s="32"/>
      <c r="B244" s="44"/>
      <c r="C244" s="30"/>
      <c r="D244" s="29"/>
      <c r="E244" s="28"/>
      <c r="F244" s="74"/>
      <c r="G244" s="47"/>
      <c r="H244" s="36"/>
      <c r="I244" s="46"/>
      <c r="J244" s="46"/>
      <c r="K244" s="36"/>
      <c r="L244" s="46"/>
      <c r="M244" s="46"/>
      <c r="N244" s="46"/>
      <c r="O244" s="40"/>
      <c r="P244" s="40"/>
      <c r="Q244" s="40"/>
    </row>
    <row r="245" spans="1:17" ht="12.75">
      <c r="A245" s="32"/>
      <c r="B245" s="44">
        <v>46</v>
      </c>
      <c r="C245" s="30"/>
      <c r="D245" s="29"/>
      <c r="E245" s="28">
        <v>97</v>
      </c>
      <c r="F245" s="154" t="s">
        <v>177</v>
      </c>
      <c r="G245" s="47">
        <v>40000</v>
      </c>
      <c r="H245" s="36">
        <f>G245/283169000*100</f>
        <v>0.014125840046050239</v>
      </c>
      <c r="I245" s="46">
        <v>40000</v>
      </c>
      <c r="J245" s="46">
        <v>40000</v>
      </c>
      <c r="K245" s="36"/>
      <c r="L245" s="46">
        <v>40000</v>
      </c>
      <c r="M245" s="46">
        <v>40000</v>
      </c>
      <c r="N245" s="46">
        <v>40000</v>
      </c>
      <c r="O245" s="40">
        <v>40000</v>
      </c>
      <c r="P245" s="40">
        <v>40000</v>
      </c>
      <c r="Q245" s="40"/>
    </row>
    <row r="246" spans="1:17" ht="12.75">
      <c r="A246" s="32"/>
      <c r="B246" s="44"/>
      <c r="C246" s="30"/>
      <c r="D246" s="29"/>
      <c r="E246" s="28"/>
      <c r="F246" s="74"/>
      <c r="G246" s="47"/>
      <c r="H246" s="36"/>
      <c r="I246" s="46"/>
      <c r="J246" s="46"/>
      <c r="K246" s="36"/>
      <c r="L246" s="46"/>
      <c r="M246" s="46"/>
      <c r="N246" s="46"/>
      <c r="O246" s="40"/>
      <c r="P246" s="40"/>
      <c r="Q246" s="40"/>
    </row>
    <row r="247" spans="1:17" ht="12.75">
      <c r="A247" s="32"/>
      <c r="B247" s="44">
        <v>46</v>
      </c>
      <c r="C247" s="30"/>
      <c r="D247" s="29"/>
      <c r="E247" s="28">
        <v>98</v>
      </c>
      <c r="F247" s="154" t="s">
        <v>176</v>
      </c>
      <c r="G247" s="47">
        <v>60000</v>
      </c>
      <c r="H247" s="36">
        <f>G247/283169000*100</f>
        <v>0.021188760069075357</v>
      </c>
      <c r="I247" s="46">
        <v>60000</v>
      </c>
      <c r="J247" s="46">
        <v>60000</v>
      </c>
      <c r="K247" s="36"/>
      <c r="L247" s="46">
        <v>100000</v>
      </c>
      <c r="M247" s="46">
        <v>120000</v>
      </c>
      <c r="N247" s="46">
        <v>120000</v>
      </c>
      <c r="O247" s="40">
        <v>150000</v>
      </c>
      <c r="P247" s="40">
        <v>150000</v>
      </c>
      <c r="Q247" s="40"/>
    </row>
    <row r="248" spans="1:17" ht="12.75">
      <c r="A248" s="32"/>
      <c r="B248" s="44"/>
      <c r="C248" s="30"/>
      <c r="D248" s="29"/>
      <c r="E248" s="28"/>
      <c r="F248" s="74"/>
      <c r="G248" s="47"/>
      <c r="H248" s="36"/>
      <c r="I248" s="46"/>
      <c r="J248" s="46"/>
      <c r="K248" s="36"/>
      <c r="L248" s="46"/>
      <c r="M248" s="46"/>
      <c r="N248" s="46"/>
      <c r="O248" s="40"/>
      <c r="P248" s="40"/>
      <c r="Q248" s="40"/>
    </row>
    <row r="249" spans="1:17" ht="12.75">
      <c r="A249" s="32"/>
      <c r="B249" s="44">
        <v>29</v>
      </c>
      <c r="C249" s="30"/>
      <c r="D249" s="29"/>
      <c r="E249" s="28">
        <v>99</v>
      </c>
      <c r="F249" s="154" t="s">
        <v>175</v>
      </c>
      <c r="G249" s="47">
        <v>100000</v>
      </c>
      <c r="H249" s="36">
        <f>G249/283169000*100</f>
        <v>0.03531460011512559</v>
      </c>
      <c r="I249" s="46">
        <v>100000</v>
      </c>
      <c r="J249" s="46">
        <v>800000</v>
      </c>
      <c r="K249" s="36"/>
      <c r="L249" s="46">
        <v>100000</v>
      </c>
      <c r="M249" s="46">
        <v>600000</v>
      </c>
      <c r="N249" s="46">
        <v>1000000</v>
      </c>
      <c r="O249" s="40">
        <v>100000</v>
      </c>
      <c r="P249" s="40">
        <v>50000</v>
      </c>
      <c r="Q249" s="40"/>
    </row>
    <row r="250" spans="1:17" ht="15">
      <c r="A250" s="52" t="s">
        <v>174</v>
      </c>
      <c r="B250" s="44"/>
      <c r="C250" s="51"/>
      <c r="D250" s="50">
        <v>50</v>
      </c>
      <c r="E250" s="49"/>
      <c r="F250" s="180" t="s">
        <v>173</v>
      </c>
      <c r="G250" s="41"/>
      <c r="H250" s="36"/>
      <c r="I250" s="42"/>
      <c r="J250" s="42"/>
      <c r="K250" s="36"/>
      <c r="L250" s="41"/>
      <c r="M250" s="41"/>
      <c r="N250" s="41"/>
      <c r="O250" s="40"/>
      <c r="P250" s="40"/>
      <c r="Q250" s="40"/>
    </row>
    <row r="251" spans="1:17" ht="12.75">
      <c r="A251" s="52"/>
      <c r="B251" s="44"/>
      <c r="C251" s="51"/>
      <c r="D251" s="50"/>
      <c r="E251" s="49"/>
      <c r="F251" s="74"/>
      <c r="G251" s="41"/>
      <c r="H251" s="36"/>
      <c r="I251" s="42"/>
      <c r="J251" s="42"/>
      <c r="K251" s="36"/>
      <c r="L251" s="41"/>
      <c r="M251" s="41"/>
      <c r="N251" s="41"/>
      <c r="O251" s="40"/>
      <c r="P251" s="40"/>
      <c r="Q251" s="40"/>
    </row>
    <row r="252" spans="1:17" ht="14.25">
      <c r="A252" s="52"/>
      <c r="B252" s="44">
        <v>611</v>
      </c>
      <c r="C252" s="51"/>
      <c r="D252" s="50"/>
      <c r="E252" s="28">
        <v>10</v>
      </c>
      <c r="F252" s="179" t="s">
        <v>172</v>
      </c>
      <c r="G252" s="41">
        <v>6252850</v>
      </c>
      <c r="H252" s="36">
        <f>G252/283169000*100</f>
        <v>2.2081689732986307</v>
      </c>
      <c r="I252" s="42">
        <v>6252850</v>
      </c>
      <c r="J252" s="42">
        <v>4565020</v>
      </c>
      <c r="K252" s="36"/>
      <c r="L252" s="42">
        <v>5360780</v>
      </c>
      <c r="M252" s="42"/>
      <c r="N252" s="42"/>
      <c r="O252" s="40"/>
      <c r="P252" s="40"/>
      <c r="Q252" s="40"/>
    </row>
    <row r="253" spans="1:17" ht="12.75">
      <c r="A253" s="32"/>
      <c r="B253" s="44">
        <v>611</v>
      </c>
      <c r="C253" s="30"/>
      <c r="D253" s="29"/>
      <c r="E253" s="28">
        <v>11</v>
      </c>
      <c r="F253" s="154" t="s">
        <v>171</v>
      </c>
      <c r="G253" s="47"/>
      <c r="H253" s="36"/>
      <c r="I253" s="46"/>
      <c r="J253" s="46"/>
      <c r="K253" s="36"/>
      <c r="L253" s="47"/>
      <c r="M253" s="46">
        <v>12025000</v>
      </c>
      <c r="N253" s="47">
        <v>11931200</v>
      </c>
      <c r="O253" s="40">
        <v>25704920</v>
      </c>
      <c r="P253" s="40">
        <v>28132390</v>
      </c>
      <c r="Q253" s="40"/>
    </row>
    <row r="254" spans="1:17" ht="12.75">
      <c r="A254" s="32"/>
      <c r="B254" s="44"/>
      <c r="C254" s="30"/>
      <c r="D254" s="29"/>
      <c r="E254" s="28"/>
      <c r="F254" s="154"/>
      <c r="G254" s="41"/>
      <c r="H254" s="36"/>
      <c r="I254" s="42"/>
      <c r="J254" s="42"/>
      <c r="K254" s="36"/>
      <c r="L254" s="41"/>
      <c r="M254" s="41"/>
      <c r="N254" s="41"/>
      <c r="O254" s="40"/>
      <c r="P254" s="40"/>
      <c r="Q254" s="40"/>
    </row>
    <row r="255" spans="1:17" ht="14.25">
      <c r="A255" s="32"/>
      <c r="B255" s="44">
        <v>611</v>
      </c>
      <c r="C255" s="30"/>
      <c r="D255" s="29"/>
      <c r="E255" s="28">
        <v>20</v>
      </c>
      <c r="F255" s="179" t="s">
        <v>170</v>
      </c>
      <c r="G255" s="41"/>
      <c r="H255" s="36"/>
      <c r="I255" s="42"/>
      <c r="J255" s="42"/>
      <c r="K255" s="36"/>
      <c r="L255" s="41"/>
      <c r="M255" s="41"/>
      <c r="N255" s="41"/>
      <c r="O255" s="40"/>
      <c r="P255" s="40"/>
      <c r="Q255" s="40"/>
    </row>
    <row r="256" spans="1:17" ht="12.75">
      <c r="A256" s="32"/>
      <c r="B256" s="44"/>
      <c r="C256" s="30"/>
      <c r="D256" s="29"/>
      <c r="E256" s="28"/>
      <c r="F256" s="154"/>
      <c r="G256" s="41"/>
      <c r="H256" s="36"/>
      <c r="I256" s="42"/>
      <c r="J256" s="42"/>
      <c r="K256" s="36"/>
      <c r="L256" s="41"/>
      <c r="M256" s="41"/>
      <c r="N256" s="41"/>
      <c r="O256" s="40"/>
      <c r="P256" s="40"/>
      <c r="Q256" s="40"/>
    </row>
    <row r="257" spans="1:17" ht="13.5" thickBot="1">
      <c r="A257" s="32"/>
      <c r="B257" s="44">
        <v>611</v>
      </c>
      <c r="C257" s="178"/>
      <c r="D257" s="177"/>
      <c r="E257" s="176">
        <v>21</v>
      </c>
      <c r="F257" s="154" t="s">
        <v>169</v>
      </c>
      <c r="G257" s="41"/>
      <c r="H257" s="36"/>
      <c r="I257" s="42"/>
      <c r="J257" s="42"/>
      <c r="K257" s="36"/>
      <c r="L257" s="41"/>
      <c r="M257" s="41"/>
      <c r="N257" s="41"/>
      <c r="O257" s="40"/>
      <c r="P257" s="40"/>
      <c r="Q257" s="40"/>
    </row>
    <row r="258" spans="1:17" ht="13.5" thickBot="1">
      <c r="A258" s="32"/>
      <c r="B258" s="44"/>
      <c r="C258" s="30"/>
      <c r="D258" s="29"/>
      <c r="E258" s="28"/>
      <c r="F258" s="27" t="s">
        <v>168</v>
      </c>
      <c r="G258" s="25" t="e">
        <f>#REF!+#REF!+#REF!+#REF!+#REF!</f>
        <v>#REF!</v>
      </c>
      <c r="H258" s="25" t="e">
        <f>#REF!+#REF!+#REF!+#REF!+#REF!</f>
        <v>#REF!</v>
      </c>
      <c r="I258" s="26" t="e">
        <f>#REF!+#REF!+#REF!+#REF!+#REF!</f>
        <v>#REF!</v>
      </c>
      <c r="J258" s="26" t="e">
        <f>#REF!+#REF!+#REF!+#REF!+#REF!</f>
        <v>#REF!</v>
      </c>
      <c r="K258" s="26" t="e">
        <f>#REF!+#REF!+#REF!+#REF!+#REF!</f>
        <v>#REF!</v>
      </c>
      <c r="L258" s="26" t="e">
        <f>#REF!+#REF!+#REF!+#REF!+#REF!</f>
        <v>#REF!</v>
      </c>
      <c r="M258" s="26" t="e">
        <f>#REF!+#REF!+#REF!+#REF!+#REF!</f>
        <v>#REF!</v>
      </c>
      <c r="N258" s="26" t="e">
        <f>#REF!+#REF!+#REF!+#REF!+#REF!</f>
        <v>#REF!</v>
      </c>
      <c r="O258" s="175">
        <f>SUM(O9:O257)</f>
        <v>207203170</v>
      </c>
      <c r="P258" s="175">
        <f>SUM(P9:P257)</f>
        <v>224073710</v>
      </c>
      <c r="Q258" s="175"/>
    </row>
    <row r="259" spans="1:17" ht="12.75">
      <c r="A259" s="174"/>
      <c r="B259" s="173"/>
      <c r="C259" s="51">
        <v>20</v>
      </c>
      <c r="D259" s="171"/>
      <c r="E259" s="170"/>
      <c r="F259" s="85" t="s">
        <v>167</v>
      </c>
      <c r="G259" s="169"/>
      <c r="H259" s="36"/>
      <c r="I259" s="63"/>
      <c r="J259" s="63"/>
      <c r="K259" s="36"/>
      <c r="L259" s="169"/>
      <c r="M259" s="169"/>
      <c r="N259" s="169"/>
      <c r="O259" s="168"/>
      <c r="P259" s="168"/>
      <c r="Q259" s="167"/>
    </row>
    <row r="260" spans="1:17" ht="15">
      <c r="A260" s="52">
        <v>64</v>
      </c>
      <c r="B260" s="173"/>
      <c r="C260" s="172"/>
      <c r="D260" s="50">
        <v>10</v>
      </c>
      <c r="E260" s="170"/>
      <c r="F260" s="64" t="s">
        <v>166</v>
      </c>
      <c r="G260" s="169"/>
      <c r="H260" s="36"/>
      <c r="I260" s="63"/>
      <c r="J260" s="63"/>
      <c r="K260" s="36"/>
      <c r="L260" s="169"/>
      <c r="M260" s="169"/>
      <c r="N260" s="169"/>
      <c r="O260" s="168"/>
      <c r="P260" s="168"/>
      <c r="Q260" s="167"/>
    </row>
    <row r="261" spans="1:17" ht="12.75">
      <c r="A261" s="174"/>
      <c r="B261" s="173"/>
      <c r="C261" s="172"/>
      <c r="D261" s="171"/>
      <c r="E261" s="170"/>
      <c r="F261" s="146"/>
      <c r="G261" s="169"/>
      <c r="H261" s="36"/>
      <c r="I261" s="63"/>
      <c r="J261" s="63"/>
      <c r="K261" s="36"/>
      <c r="L261" s="169"/>
      <c r="M261" s="169"/>
      <c r="N261" s="169"/>
      <c r="O261" s="168"/>
      <c r="P261" s="168"/>
      <c r="Q261" s="167"/>
    </row>
    <row r="262" spans="1:17" ht="14.25">
      <c r="A262" s="32"/>
      <c r="B262" s="31"/>
      <c r="C262" s="30"/>
      <c r="D262" s="29"/>
      <c r="E262" s="28">
        <v>10</v>
      </c>
      <c r="F262" s="48" t="s">
        <v>165</v>
      </c>
      <c r="G262" s="41"/>
      <c r="H262" s="36"/>
      <c r="I262" s="42"/>
      <c r="J262" s="42"/>
      <c r="K262" s="36"/>
      <c r="L262" s="41"/>
      <c r="M262" s="41"/>
      <c r="N262" s="41"/>
      <c r="O262" s="40"/>
      <c r="P262" s="40"/>
      <c r="Q262" s="40"/>
    </row>
    <row r="263" spans="1:17" ht="12.75">
      <c r="A263" s="32"/>
      <c r="B263" s="31"/>
      <c r="C263" s="30"/>
      <c r="D263" s="29"/>
      <c r="E263" s="28"/>
      <c r="F263" s="166"/>
      <c r="G263" s="41"/>
      <c r="H263" s="36"/>
      <c r="I263" s="42"/>
      <c r="J263" s="42"/>
      <c r="K263" s="36"/>
      <c r="L263" s="41"/>
      <c r="M263" s="41"/>
      <c r="N263" s="41"/>
      <c r="O263" s="40"/>
      <c r="P263" s="40"/>
      <c r="Q263" s="40"/>
    </row>
    <row r="264" spans="1:17" ht="12.75">
      <c r="A264" s="32"/>
      <c r="B264" s="44">
        <v>573</v>
      </c>
      <c r="C264" s="30"/>
      <c r="D264" s="29"/>
      <c r="E264" s="28">
        <v>11</v>
      </c>
      <c r="F264" s="74" t="s">
        <v>164</v>
      </c>
      <c r="G264" s="157">
        <v>750000</v>
      </c>
      <c r="H264" s="36">
        <f>G264/283169000*100</f>
        <v>0.26485950086344195</v>
      </c>
      <c r="I264" s="156">
        <v>500000</v>
      </c>
      <c r="J264" s="156">
        <v>750000</v>
      </c>
      <c r="K264" s="36"/>
      <c r="L264" s="156">
        <v>800000</v>
      </c>
      <c r="M264" s="156">
        <v>800000</v>
      </c>
      <c r="N264" s="156">
        <v>800000</v>
      </c>
      <c r="O264" s="155">
        <v>500000</v>
      </c>
      <c r="P264" s="155">
        <v>800000</v>
      </c>
      <c r="Q264" s="155"/>
    </row>
    <row r="265" spans="1:17" ht="12.75">
      <c r="A265" s="32"/>
      <c r="B265" s="44"/>
      <c r="C265" s="30"/>
      <c r="D265" s="29"/>
      <c r="E265" s="28"/>
      <c r="F265" s="74"/>
      <c r="G265" s="157"/>
      <c r="H265" s="36"/>
      <c r="I265" s="156"/>
      <c r="J265" s="156"/>
      <c r="K265" s="36"/>
      <c r="L265" s="156"/>
      <c r="M265" s="156"/>
      <c r="N265" s="156"/>
      <c r="O265" s="155"/>
      <c r="P265" s="155"/>
      <c r="Q265" s="155"/>
    </row>
    <row r="266" spans="1:17" ht="12.75">
      <c r="A266" s="32"/>
      <c r="B266" s="44">
        <v>571</v>
      </c>
      <c r="C266" s="30"/>
      <c r="D266" s="29"/>
      <c r="E266" s="28">
        <v>12</v>
      </c>
      <c r="F266" s="74" t="s">
        <v>163</v>
      </c>
      <c r="G266" s="157">
        <v>70100</v>
      </c>
      <c r="H266" s="36">
        <f>G266/283169000*100</f>
        <v>0.02475553468070304</v>
      </c>
      <c r="I266" s="156">
        <v>100000</v>
      </c>
      <c r="J266" s="156">
        <v>200000</v>
      </c>
      <c r="K266" s="36"/>
      <c r="L266" s="156">
        <v>200000</v>
      </c>
      <c r="M266" s="156">
        <v>200000</v>
      </c>
      <c r="N266" s="156">
        <v>100</v>
      </c>
      <c r="O266" s="155">
        <v>100</v>
      </c>
      <c r="P266" s="155">
        <v>100</v>
      </c>
      <c r="Q266" s="155"/>
    </row>
    <row r="267" spans="1:17" ht="13.5" thickBot="1">
      <c r="A267" s="115"/>
      <c r="B267" s="114"/>
      <c r="C267" s="113"/>
      <c r="D267" s="112"/>
      <c r="E267" s="111"/>
      <c r="F267" s="110"/>
      <c r="G267" s="165"/>
      <c r="H267" s="108"/>
      <c r="I267" s="164"/>
      <c r="J267" s="164"/>
      <c r="K267" s="108"/>
      <c r="L267" s="164"/>
      <c r="M267" s="164"/>
      <c r="N267" s="164"/>
      <c r="O267" s="163"/>
      <c r="P267" s="163"/>
      <c r="Q267" s="163"/>
    </row>
    <row r="268" spans="1:17" ht="12.75">
      <c r="A268" s="84"/>
      <c r="B268" s="83">
        <v>571</v>
      </c>
      <c r="C268" s="82"/>
      <c r="D268" s="81"/>
      <c r="E268" s="162">
        <v>13</v>
      </c>
      <c r="F268" s="161" t="s">
        <v>162</v>
      </c>
      <c r="G268" s="160">
        <v>100</v>
      </c>
      <c r="H268" s="15">
        <f>G268/283169000*100</f>
        <v>3.53146001151256E-05</v>
      </c>
      <c r="I268" s="159">
        <v>100</v>
      </c>
      <c r="J268" s="159">
        <v>100</v>
      </c>
      <c r="K268" s="15"/>
      <c r="L268" s="159">
        <v>100</v>
      </c>
      <c r="M268" s="159">
        <v>100</v>
      </c>
      <c r="N268" s="159">
        <v>100</v>
      </c>
      <c r="O268" s="158">
        <v>100</v>
      </c>
      <c r="P268" s="158">
        <v>100</v>
      </c>
      <c r="Q268" s="158"/>
    </row>
    <row r="269" spans="1:17" ht="12.75">
      <c r="A269" s="32"/>
      <c r="B269" s="44"/>
      <c r="C269" s="30"/>
      <c r="D269" s="29"/>
      <c r="E269" s="28"/>
      <c r="F269" s="132"/>
      <c r="G269" s="157"/>
      <c r="H269" s="36"/>
      <c r="I269" s="156"/>
      <c r="J269" s="156"/>
      <c r="K269" s="36"/>
      <c r="L269" s="156"/>
      <c r="M269" s="156"/>
      <c r="N269" s="156"/>
      <c r="O269" s="155"/>
      <c r="P269" s="155"/>
      <c r="Q269" s="155"/>
    </row>
    <row r="270" spans="1:17" ht="12.75">
      <c r="A270" s="32"/>
      <c r="B270" s="44">
        <v>571</v>
      </c>
      <c r="C270" s="30"/>
      <c r="D270" s="29"/>
      <c r="E270" s="28">
        <v>14</v>
      </c>
      <c r="F270" s="132" t="s">
        <v>161</v>
      </c>
      <c r="G270" s="157">
        <v>100</v>
      </c>
      <c r="H270" s="36">
        <f>G270/283169000*100</f>
        <v>3.53146001151256E-05</v>
      </c>
      <c r="I270" s="156">
        <v>100</v>
      </c>
      <c r="J270" s="156">
        <v>100</v>
      </c>
      <c r="K270" s="36"/>
      <c r="L270" s="156">
        <v>250000</v>
      </c>
      <c r="M270" s="156">
        <v>250000</v>
      </c>
      <c r="N270" s="156">
        <v>100</v>
      </c>
      <c r="O270" s="155">
        <v>100</v>
      </c>
      <c r="P270" s="155">
        <v>100</v>
      </c>
      <c r="Q270" s="155"/>
    </row>
    <row r="271" spans="1:17" ht="12.75">
      <c r="A271" s="32"/>
      <c r="B271" s="44"/>
      <c r="C271" s="30"/>
      <c r="D271" s="29"/>
      <c r="E271" s="28"/>
      <c r="F271" s="132"/>
      <c r="G271" s="157"/>
      <c r="H271" s="36"/>
      <c r="I271" s="156"/>
      <c r="J271" s="156"/>
      <c r="K271" s="36"/>
      <c r="L271" s="156"/>
      <c r="M271" s="156"/>
      <c r="N271" s="156"/>
      <c r="O271" s="155"/>
      <c r="P271" s="155"/>
      <c r="Q271" s="155"/>
    </row>
    <row r="272" spans="1:17" ht="14.25">
      <c r="A272" s="52"/>
      <c r="B272" s="44"/>
      <c r="C272" s="51"/>
      <c r="D272" s="50"/>
      <c r="E272" s="28">
        <v>20</v>
      </c>
      <c r="F272" s="48" t="s">
        <v>160</v>
      </c>
      <c r="G272" s="157"/>
      <c r="H272" s="36"/>
      <c r="I272" s="156"/>
      <c r="J272" s="156"/>
      <c r="K272" s="36"/>
      <c r="L272" s="156"/>
      <c r="M272" s="156"/>
      <c r="N272" s="156"/>
      <c r="O272" s="155"/>
      <c r="P272" s="155"/>
      <c r="Q272" s="155"/>
    </row>
    <row r="273" spans="1:17" ht="14.25">
      <c r="A273" s="52"/>
      <c r="B273" s="44"/>
      <c r="C273" s="51"/>
      <c r="D273" s="50"/>
      <c r="E273" s="28"/>
      <c r="F273" s="48"/>
      <c r="G273" s="157"/>
      <c r="H273" s="36"/>
      <c r="I273" s="156"/>
      <c r="J273" s="156"/>
      <c r="K273" s="36"/>
      <c r="L273" s="156"/>
      <c r="M273" s="156"/>
      <c r="N273" s="156"/>
      <c r="O273" s="155"/>
      <c r="P273" s="155"/>
      <c r="Q273" s="155"/>
    </row>
    <row r="274" spans="1:17" ht="12.75">
      <c r="A274" s="32"/>
      <c r="B274" s="44">
        <v>589</v>
      </c>
      <c r="C274" s="30"/>
      <c r="D274" s="29"/>
      <c r="E274" s="28">
        <v>21</v>
      </c>
      <c r="F274" s="74" t="s">
        <v>159</v>
      </c>
      <c r="G274" s="157">
        <v>80000</v>
      </c>
      <c r="H274" s="36">
        <f>G274/283169000*100</f>
        <v>0.028251680092100478</v>
      </c>
      <c r="I274" s="156">
        <v>80000</v>
      </c>
      <c r="J274" s="156">
        <v>100000</v>
      </c>
      <c r="K274" s="36"/>
      <c r="L274" s="156">
        <v>200000</v>
      </c>
      <c r="M274" s="156">
        <v>200000</v>
      </c>
      <c r="N274" s="156">
        <v>200000</v>
      </c>
      <c r="O274" s="155">
        <v>150000</v>
      </c>
      <c r="P274" s="155">
        <v>150000</v>
      </c>
      <c r="Q274" s="155"/>
    </row>
    <row r="275" spans="1:17" ht="12.75">
      <c r="A275" s="32"/>
      <c r="B275" s="44"/>
      <c r="C275" s="30"/>
      <c r="D275" s="29"/>
      <c r="E275" s="28"/>
      <c r="F275" s="74"/>
      <c r="G275" s="157"/>
      <c r="H275" s="36"/>
      <c r="I275" s="156"/>
      <c r="J275" s="156"/>
      <c r="K275" s="36"/>
      <c r="L275" s="156"/>
      <c r="M275" s="156"/>
      <c r="N275" s="156"/>
      <c r="O275" s="155"/>
      <c r="P275" s="155"/>
      <c r="Q275" s="155"/>
    </row>
    <row r="276" spans="1:17" ht="12.75">
      <c r="A276" s="32"/>
      <c r="B276" s="44">
        <v>589</v>
      </c>
      <c r="C276" s="30"/>
      <c r="D276" s="29"/>
      <c r="E276" s="28">
        <v>22</v>
      </c>
      <c r="F276" s="74" t="s">
        <v>158</v>
      </c>
      <c r="G276" s="157">
        <v>80000</v>
      </c>
      <c r="H276" s="36">
        <f>G276/283169000*100</f>
        <v>0.028251680092100478</v>
      </c>
      <c r="I276" s="156">
        <v>80000</v>
      </c>
      <c r="J276" s="156">
        <v>120000</v>
      </c>
      <c r="K276" s="36"/>
      <c r="L276" s="156">
        <v>120000</v>
      </c>
      <c r="M276" s="156">
        <v>120000</v>
      </c>
      <c r="N276" s="156">
        <v>120000</v>
      </c>
      <c r="O276" s="155">
        <v>100000</v>
      </c>
      <c r="P276" s="155">
        <v>100000</v>
      </c>
      <c r="Q276" s="155"/>
    </row>
    <row r="277" spans="1:17" ht="12.75">
      <c r="A277" s="32"/>
      <c r="B277" s="44"/>
      <c r="C277" s="30"/>
      <c r="D277" s="29"/>
      <c r="E277" s="28"/>
      <c r="F277" s="74"/>
      <c r="G277" s="157"/>
      <c r="H277" s="36"/>
      <c r="I277" s="156"/>
      <c r="J277" s="156"/>
      <c r="K277" s="36"/>
      <c r="L277" s="156"/>
      <c r="M277" s="156"/>
      <c r="N277" s="156"/>
      <c r="O277" s="155"/>
      <c r="P277" s="155"/>
      <c r="Q277" s="155"/>
    </row>
    <row r="278" spans="1:17" ht="12.75">
      <c r="A278" s="32"/>
      <c r="B278" s="44">
        <v>589</v>
      </c>
      <c r="C278" s="30"/>
      <c r="D278" s="29"/>
      <c r="E278" s="28">
        <v>23</v>
      </c>
      <c r="F278" s="74" t="s">
        <v>157</v>
      </c>
      <c r="G278" s="157">
        <v>20000</v>
      </c>
      <c r="H278" s="36">
        <f>G278/283169000*100</f>
        <v>0.0070629200230251194</v>
      </c>
      <c r="I278" s="156">
        <v>20000</v>
      </c>
      <c r="J278" s="156">
        <v>300000</v>
      </c>
      <c r="K278" s="36"/>
      <c r="L278" s="156">
        <v>400000</v>
      </c>
      <c r="M278" s="156">
        <v>50000</v>
      </c>
      <c r="N278" s="156">
        <v>50000</v>
      </c>
      <c r="O278" s="155">
        <v>50000</v>
      </c>
      <c r="P278" s="155">
        <v>50000</v>
      </c>
      <c r="Q278" s="155"/>
    </row>
    <row r="279" spans="1:17" ht="12.75">
      <c r="A279" s="32"/>
      <c r="B279" s="44"/>
      <c r="C279" s="30"/>
      <c r="D279" s="29"/>
      <c r="E279" s="28"/>
      <c r="F279" s="74"/>
      <c r="G279" s="157"/>
      <c r="H279" s="36"/>
      <c r="I279" s="156"/>
      <c r="J279" s="156"/>
      <c r="K279" s="36"/>
      <c r="L279" s="156"/>
      <c r="M279" s="156"/>
      <c r="N279" s="156"/>
      <c r="O279" s="155"/>
      <c r="P279" s="155"/>
      <c r="Q279" s="155"/>
    </row>
    <row r="280" spans="1:17" ht="12.75">
      <c r="A280" s="32"/>
      <c r="B280" s="44">
        <v>589</v>
      </c>
      <c r="C280" s="30"/>
      <c r="D280" s="29"/>
      <c r="E280" s="28">
        <v>24</v>
      </c>
      <c r="F280" s="74" t="s">
        <v>156</v>
      </c>
      <c r="G280" s="157">
        <v>50000</v>
      </c>
      <c r="H280" s="36">
        <f>G280/283169000*100</f>
        <v>0.017657300057562796</v>
      </c>
      <c r="I280" s="156">
        <v>50000</v>
      </c>
      <c r="J280" s="156">
        <v>50000</v>
      </c>
      <c r="K280" s="36"/>
      <c r="L280" s="156">
        <v>50000</v>
      </c>
      <c r="M280" s="156">
        <v>65000</v>
      </c>
      <c r="N280" s="156">
        <v>50000</v>
      </c>
      <c r="O280" s="155">
        <v>60000</v>
      </c>
      <c r="P280" s="155">
        <v>60000</v>
      </c>
      <c r="Q280" s="155"/>
    </row>
    <row r="281" spans="1:17" ht="12.75">
      <c r="A281" s="32"/>
      <c r="B281" s="44"/>
      <c r="C281" s="30"/>
      <c r="D281" s="29"/>
      <c r="E281" s="28"/>
      <c r="F281" s="74"/>
      <c r="G281" s="157"/>
      <c r="H281" s="36"/>
      <c r="I281" s="156"/>
      <c r="J281" s="156"/>
      <c r="K281" s="36"/>
      <c r="L281" s="156"/>
      <c r="M281" s="156"/>
      <c r="N281" s="156"/>
      <c r="O281" s="155"/>
      <c r="P281" s="155"/>
      <c r="Q281" s="155"/>
    </row>
    <row r="282" spans="1:17" ht="12.75">
      <c r="A282" s="32"/>
      <c r="B282" s="44">
        <v>311</v>
      </c>
      <c r="C282" s="30"/>
      <c r="D282" s="29"/>
      <c r="E282" s="28">
        <v>27</v>
      </c>
      <c r="F282" s="74" t="s">
        <v>155</v>
      </c>
      <c r="G282" s="157">
        <v>350000</v>
      </c>
      <c r="H282" s="36">
        <f>G282/283169000*100</f>
        <v>0.12360110040293959</v>
      </c>
      <c r="I282" s="156">
        <v>350000</v>
      </c>
      <c r="J282" s="156">
        <v>600000</v>
      </c>
      <c r="K282" s="36"/>
      <c r="L282" s="156">
        <v>600000</v>
      </c>
      <c r="M282" s="156">
        <v>1000000</v>
      </c>
      <c r="N282" s="156">
        <v>1200000</v>
      </c>
      <c r="O282" s="155">
        <v>800000</v>
      </c>
      <c r="P282" s="155">
        <v>800000</v>
      </c>
      <c r="Q282" s="155"/>
    </row>
    <row r="283" spans="1:17" ht="12.75">
      <c r="A283" s="32"/>
      <c r="B283" s="44"/>
      <c r="C283" s="30"/>
      <c r="D283" s="29"/>
      <c r="E283" s="28"/>
      <c r="F283" s="74"/>
      <c r="G283" s="157"/>
      <c r="H283" s="36"/>
      <c r="I283" s="156"/>
      <c r="J283" s="156"/>
      <c r="K283" s="36"/>
      <c r="L283" s="156"/>
      <c r="M283" s="156"/>
      <c r="N283" s="156"/>
      <c r="O283" s="155"/>
      <c r="P283" s="155"/>
      <c r="Q283" s="155"/>
    </row>
    <row r="284" spans="1:17" ht="15">
      <c r="A284" s="52">
        <v>45</v>
      </c>
      <c r="B284" s="44"/>
      <c r="C284" s="51"/>
      <c r="D284" s="50">
        <v>20</v>
      </c>
      <c r="E284" s="49"/>
      <c r="F284" s="64" t="s">
        <v>154</v>
      </c>
      <c r="G284" s="62"/>
      <c r="H284" s="36"/>
      <c r="I284" s="63"/>
      <c r="J284" s="63"/>
      <c r="K284" s="36"/>
      <c r="L284" s="42"/>
      <c r="M284" s="42"/>
      <c r="N284" s="42"/>
      <c r="O284" s="39"/>
      <c r="P284" s="39"/>
      <c r="Q284" s="39"/>
    </row>
    <row r="285" spans="1:17" ht="15">
      <c r="A285" s="52"/>
      <c r="B285" s="44"/>
      <c r="C285" s="51"/>
      <c r="D285" s="50"/>
      <c r="E285" s="49"/>
      <c r="F285" s="64"/>
      <c r="G285" s="62"/>
      <c r="H285" s="36"/>
      <c r="I285" s="63"/>
      <c r="J285" s="63"/>
      <c r="K285" s="36"/>
      <c r="L285" s="42"/>
      <c r="M285" s="42"/>
      <c r="N285" s="42"/>
      <c r="O285" s="39"/>
      <c r="P285" s="39"/>
      <c r="Q285" s="39"/>
    </row>
    <row r="286" spans="1:17" ht="14.25">
      <c r="A286" s="32"/>
      <c r="B286" s="44"/>
      <c r="C286" s="30"/>
      <c r="D286" s="29"/>
      <c r="E286" s="49">
        <v>10</v>
      </c>
      <c r="F286" s="48" t="s">
        <v>153</v>
      </c>
      <c r="G286" s="41"/>
      <c r="H286" s="36"/>
      <c r="I286" s="42"/>
      <c r="J286" s="42"/>
      <c r="K286" s="36"/>
      <c r="L286" s="42"/>
      <c r="M286" s="42"/>
      <c r="N286" s="42"/>
      <c r="O286" s="40"/>
      <c r="P286" s="40"/>
      <c r="Q286" s="40"/>
    </row>
    <row r="287" spans="1:17" ht="14.25">
      <c r="A287" s="32"/>
      <c r="B287" s="44"/>
      <c r="C287" s="30"/>
      <c r="D287" s="29"/>
      <c r="E287" s="49"/>
      <c r="F287" s="48"/>
      <c r="G287" s="41"/>
      <c r="H287" s="36"/>
      <c r="I287" s="42"/>
      <c r="J287" s="42"/>
      <c r="K287" s="36"/>
      <c r="L287" s="42"/>
      <c r="M287" s="42"/>
      <c r="N287" s="42"/>
      <c r="O287" s="40"/>
      <c r="P287" s="40"/>
      <c r="Q287" s="40"/>
    </row>
    <row r="288" spans="1:17" ht="12.75">
      <c r="A288" s="32"/>
      <c r="B288" s="44">
        <v>571</v>
      </c>
      <c r="C288" s="30"/>
      <c r="D288" s="86"/>
      <c r="E288" s="28">
        <v>11</v>
      </c>
      <c r="F288" s="74" t="s">
        <v>152</v>
      </c>
      <c r="G288" s="47">
        <v>1900000</v>
      </c>
      <c r="H288" s="36">
        <f>G288/283169000*100</f>
        <v>0.6709774021873863</v>
      </c>
      <c r="I288" s="46">
        <v>1900000</v>
      </c>
      <c r="J288" s="46">
        <v>2400000</v>
      </c>
      <c r="K288" s="36"/>
      <c r="L288" s="46">
        <v>3500000</v>
      </c>
      <c r="M288" s="46">
        <v>4500000</v>
      </c>
      <c r="N288" s="46">
        <v>4500000</v>
      </c>
      <c r="O288" s="40">
        <v>1800000</v>
      </c>
      <c r="P288" s="40">
        <v>1800000</v>
      </c>
      <c r="Q288" s="40"/>
    </row>
    <row r="289" spans="1:17" ht="12.75">
      <c r="A289" s="32"/>
      <c r="B289" s="44"/>
      <c r="C289" s="30"/>
      <c r="D289" s="86"/>
      <c r="E289" s="28"/>
      <c r="F289" s="74"/>
      <c r="G289" s="47"/>
      <c r="H289" s="36"/>
      <c r="I289" s="46"/>
      <c r="J289" s="46"/>
      <c r="K289" s="36"/>
      <c r="L289" s="46"/>
      <c r="M289" s="46"/>
      <c r="N289" s="46"/>
      <c r="O289" s="40"/>
      <c r="P289" s="40"/>
      <c r="Q289" s="40"/>
    </row>
    <row r="290" spans="1:17" ht="12.75">
      <c r="A290" s="32"/>
      <c r="B290" s="44"/>
      <c r="C290" s="30"/>
      <c r="D290" s="86"/>
      <c r="E290" s="28"/>
      <c r="F290" s="74"/>
      <c r="G290" s="47"/>
      <c r="H290" s="36"/>
      <c r="I290" s="46"/>
      <c r="J290" s="46"/>
      <c r="K290" s="36"/>
      <c r="L290" s="46"/>
      <c r="M290" s="46"/>
      <c r="N290" s="46"/>
      <c r="O290" s="40"/>
      <c r="P290" s="40"/>
      <c r="Q290" s="40"/>
    </row>
    <row r="291" spans="1:17" ht="12.75">
      <c r="A291" s="32"/>
      <c r="B291" s="44">
        <v>572</v>
      </c>
      <c r="C291" s="30"/>
      <c r="D291" s="86"/>
      <c r="E291" s="28">
        <v>12</v>
      </c>
      <c r="F291" s="74" t="s">
        <v>151</v>
      </c>
      <c r="G291" s="47">
        <v>15000</v>
      </c>
      <c r="H291" s="36">
        <f>G291/283169000*100</f>
        <v>0.005297190017268839</v>
      </c>
      <c r="I291" s="46">
        <v>1015000</v>
      </c>
      <c r="J291" s="46">
        <v>15000</v>
      </c>
      <c r="K291" s="36"/>
      <c r="L291" s="46">
        <v>15000</v>
      </c>
      <c r="M291" s="46">
        <v>15000</v>
      </c>
      <c r="N291" s="46">
        <v>15000</v>
      </c>
      <c r="O291" s="40">
        <v>10000</v>
      </c>
      <c r="P291" s="40">
        <v>10000</v>
      </c>
      <c r="Q291" s="40"/>
    </row>
    <row r="292" spans="1:17" ht="12.75">
      <c r="A292" s="32"/>
      <c r="B292" s="31"/>
      <c r="C292" s="30"/>
      <c r="D292" s="86"/>
      <c r="E292" s="28"/>
      <c r="F292" s="74"/>
      <c r="G292" s="47"/>
      <c r="H292" s="36"/>
      <c r="I292" s="46"/>
      <c r="J292" s="46"/>
      <c r="K292" s="36"/>
      <c r="L292" s="46"/>
      <c r="M292" s="46"/>
      <c r="N292" s="46"/>
      <c r="O292" s="40"/>
      <c r="P292" s="40"/>
      <c r="Q292" s="40"/>
    </row>
    <row r="293" spans="1:17" ht="14.25">
      <c r="A293" s="32"/>
      <c r="B293" s="44"/>
      <c r="C293" s="30"/>
      <c r="D293" s="86"/>
      <c r="E293" s="28">
        <v>20</v>
      </c>
      <c r="F293" s="48" t="s">
        <v>150</v>
      </c>
      <c r="G293" s="47"/>
      <c r="H293" s="36"/>
      <c r="I293" s="46"/>
      <c r="J293" s="46"/>
      <c r="K293" s="36"/>
      <c r="L293" s="46"/>
      <c r="M293" s="46"/>
      <c r="N293" s="46"/>
      <c r="O293" s="40"/>
      <c r="P293" s="40"/>
      <c r="Q293" s="40"/>
    </row>
    <row r="294" spans="1:17" ht="14.25">
      <c r="A294" s="32"/>
      <c r="B294" s="44"/>
      <c r="C294" s="30"/>
      <c r="D294" s="86"/>
      <c r="E294" s="49"/>
      <c r="F294" s="48"/>
      <c r="G294" s="47"/>
      <c r="H294" s="36"/>
      <c r="I294" s="46"/>
      <c r="J294" s="46"/>
      <c r="K294" s="36"/>
      <c r="L294" s="46"/>
      <c r="M294" s="46"/>
      <c r="N294" s="46"/>
      <c r="O294" s="40"/>
      <c r="P294" s="40"/>
      <c r="Q294" s="40"/>
    </row>
    <row r="295" spans="1:17" ht="12.75">
      <c r="A295" s="32"/>
      <c r="B295" s="44">
        <v>571</v>
      </c>
      <c r="C295" s="30"/>
      <c r="D295" s="86"/>
      <c r="E295" s="28">
        <v>21</v>
      </c>
      <c r="F295" s="74" t="s">
        <v>149</v>
      </c>
      <c r="G295" s="47">
        <v>40000</v>
      </c>
      <c r="H295" s="36">
        <f>G295/283169000*100</f>
        <v>0.014125840046050239</v>
      </c>
      <c r="I295" s="46">
        <v>40000</v>
      </c>
      <c r="J295" s="46">
        <v>200000</v>
      </c>
      <c r="K295" s="36"/>
      <c r="L295" s="46">
        <v>200000</v>
      </c>
      <c r="M295" s="46">
        <v>20000</v>
      </c>
      <c r="N295" s="46">
        <v>20000</v>
      </c>
      <c r="O295" s="40">
        <v>20000</v>
      </c>
      <c r="P295" s="40">
        <v>20000</v>
      </c>
      <c r="Q295" s="40"/>
    </row>
    <row r="296" spans="1:17" ht="12.75">
      <c r="A296" s="32"/>
      <c r="B296" s="44"/>
      <c r="C296" s="30"/>
      <c r="D296" s="86"/>
      <c r="E296" s="28"/>
      <c r="F296" s="74"/>
      <c r="G296" s="47"/>
      <c r="H296" s="36"/>
      <c r="I296" s="46"/>
      <c r="J296" s="46"/>
      <c r="K296" s="36"/>
      <c r="L296" s="46"/>
      <c r="M296" s="46"/>
      <c r="N296" s="46"/>
      <c r="O296" s="40"/>
      <c r="P296" s="40"/>
      <c r="Q296" s="40"/>
    </row>
    <row r="297" spans="1:17" ht="12.75">
      <c r="A297" s="32"/>
      <c r="B297" s="44"/>
      <c r="C297" s="30"/>
      <c r="D297" s="86"/>
      <c r="E297" s="28"/>
      <c r="F297" s="74"/>
      <c r="G297" s="47"/>
      <c r="H297" s="36"/>
      <c r="I297" s="46"/>
      <c r="J297" s="46"/>
      <c r="K297" s="36"/>
      <c r="L297" s="46"/>
      <c r="M297" s="46"/>
      <c r="N297" s="46"/>
      <c r="O297" s="40"/>
      <c r="P297" s="40"/>
      <c r="Q297" s="40"/>
    </row>
    <row r="298" spans="1:17" ht="12.75">
      <c r="A298" s="32"/>
      <c r="B298" s="44">
        <v>572</v>
      </c>
      <c r="C298" s="30"/>
      <c r="D298" s="86"/>
      <c r="E298" s="28">
        <v>22</v>
      </c>
      <c r="F298" s="154" t="s">
        <v>148</v>
      </c>
      <c r="G298" s="47">
        <v>20000</v>
      </c>
      <c r="H298" s="36">
        <f>G298/283169000*100</f>
        <v>0.0070629200230251194</v>
      </c>
      <c r="I298" s="46">
        <v>20000</v>
      </c>
      <c r="J298" s="46">
        <v>200000</v>
      </c>
      <c r="K298" s="36"/>
      <c r="L298" s="46">
        <v>200000</v>
      </c>
      <c r="M298" s="46">
        <v>20000</v>
      </c>
      <c r="N298" s="46">
        <v>20000</v>
      </c>
      <c r="O298" s="40">
        <v>20000</v>
      </c>
      <c r="P298" s="40">
        <v>20000</v>
      </c>
      <c r="Q298" s="40"/>
    </row>
    <row r="299" spans="1:17" ht="12.75">
      <c r="A299" s="32"/>
      <c r="B299" s="44"/>
      <c r="C299" s="30"/>
      <c r="D299" s="86"/>
      <c r="E299" s="28"/>
      <c r="F299" s="123"/>
      <c r="G299" s="47"/>
      <c r="H299" s="36"/>
      <c r="I299" s="46"/>
      <c r="J299" s="46"/>
      <c r="K299" s="36"/>
      <c r="L299" s="46"/>
      <c r="M299" s="46"/>
      <c r="N299" s="46"/>
      <c r="O299" s="40"/>
      <c r="P299" s="40"/>
      <c r="Q299" s="40"/>
    </row>
    <row r="300" spans="1:17" ht="12.75">
      <c r="A300" s="32"/>
      <c r="B300" s="44"/>
      <c r="C300" s="30"/>
      <c r="D300" s="86"/>
      <c r="E300" s="28"/>
      <c r="F300" s="123"/>
      <c r="G300" s="47"/>
      <c r="H300" s="36"/>
      <c r="I300" s="46"/>
      <c r="J300" s="46"/>
      <c r="K300" s="36"/>
      <c r="L300" s="46"/>
      <c r="M300" s="46"/>
      <c r="N300" s="46"/>
      <c r="O300" s="40"/>
      <c r="P300" s="40"/>
      <c r="Q300" s="40"/>
    </row>
    <row r="301" spans="1:17" ht="12.75">
      <c r="A301" s="32"/>
      <c r="B301" s="44">
        <v>571</v>
      </c>
      <c r="C301" s="30"/>
      <c r="D301" s="86"/>
      <c r="E301" s="28">
        <v>23</v>
      </c>
      <c r="F301" s="154" t="s">
        <v>147</v>
      </c>
      <c r="G301" s="47">
        <v>100</v>
      </c>
      <c r="H301" s="36">
        <f>G301/283169000*100</f>
        <v>3.53146001151256E-05</v>
      </c>
      <c r="I301" s="46">
        <v>100</v>
      </c>
      <c r="J301" s="46">
        <v>20000</v>
      </c>
      <c r="K301" s="36"/>
      <c r="L301" s="46">
        <v>20000</v>
      </c>
      <c r="M301" s="46"/>
      <c r="N301" s="46"/>
      <c r="O301" s="40"/>
      <c r="P301" s="40"/>
      <c r="Q301" s="40"/>
    </row>
    <row r="302" spans="1:17" ht="12.75">
      <c r="A302" s="32"/>
      <c r="B302" s="44"/>
      <c r="C302" s="30"/>
      <c r="D302" s="86"/>
      <c r="E302" s="28"/>
      <c r="F302" s="74"/>
      <c r="G302" s="47"/>
      <c r="H302" s="36"/>
      <c r="I302" s="46"/>
      <c r="J302" s="46"/>
      <c r="K302" s="36"/>
      <c r="L302" s="46"/>
      <c r="M302" s="46"/>
      <c r="N302" s="46"/>
      <c r="O302" s="40"/>
      <c r="P302" s="40"/>
      <c r="Q302" s="40"/>
    </row>
    <row r="303" spans="1:17" ht="12.75">
      <c r="A303" s="32"/>
      <c r="B303" s="44">
        <v>399</v>
      </c>
      <c r="C303" s="30"/>
      <c r="D303" s="86"/>
      <c r="E303" s="28">
        <v>24</v>
      </c>
      <c r="F303" s="154" t="s">
        <v>146</v>
      </c>
      <c r="G303" s="47">
        <v>20000</v>
      </c>
      <c r="H303" s="36">
        <f>G303/283169000*100</f>
        <v>0.0070629200230251194</v>
      </c>
      <c r="I303" s="46">
        <v>20000</v>
      </c>
      <c r="J303" s="46">
        <v>200000</v>
      </c>
      <c r="K303" s="36"/>
      <c r="L303" s="46">
        <v>200000</v>
      </c>
      <c r="M303" s="46">
        <v>500000</v>
      </c>
      <c r="N303" s="46">
        <v>500000</v>
      </c>
      <c r="O303" s="40">
        <v>300000</v>
      </c>
      <c r="P303" s="40">
        <v>300000</v>
      </c>
      <c r="Q303" s="40"/>
    </row>
    <row r="304" spans="1:17" ht="13.5" thickBot="1">
      <c r="A304" s="115"/>
      <c r="B304" s="114"/>
      <c r="C304" s="113"/>
      <c r="D304" s="112"/>
      <c r="E304" s="111"/>
      <c r="F304" s="110"/>
      <c r="G304" s="109"/>
      <c r="H304" s="108"/>
      <c r="I304" s="107"/>
      <c r="J304" s="107"/>
      <c r="K304" s="108"/>
      <c r="L304" s="109"/>
      <c r="M304" s="109"/>
      <c r="N304" s="109"/>
      <c r="O304" s="106"/>
      <c r="P304" s="106"/>
      <c r="Q304" s="106"/>
    </row>
    <row r="305" spans="1:17" ht="15">
      <c r="A305" s="131">
        <v>53</v>
      </c>
      <c r="B305" s="83"/>
      <c r="C305" s="130"/>
      <c r="D305" s="129">
        <v>30</v>
      </c>
      <c r="E305" s="137"/>
      <c r="F305" s="128" t="s">
        <v>145</v>
      </c>
      <c r="G305" s="78"/>
      <c r="H305" s="15"/>
      <c r="I305" s="77"/>
      <c r="J305" s="77"/>
      <c r="K305" s="15"/>
      <c r="L305" s="78"/>
      <c r="M305" s="78"/>
      <c r="N305" s="78"/>
      <c r="O305" s="76"/>
      <c r="P305" s="76"/>
      <c r="Q305" s="75"/>
    </row>
    <row r="306" spans="1:17" ht="12.75">
      <c r="A306" s="32"/>
      <c r="B306" s="31"/>
      <c r="C306" s="30"/>
      <c r="D306" s="29"/>
      <c r="E306" s="28"/>
      <c r="F306" s="127"/>
      <c r="G306" s="41"/>
      <c r="H306" s="36"/>
      <c r="I306" s="42"/>
      <c r="J306" s="42"/>
      <c r="K306" s="36"/>
      <c r="L306" s="41"/>
      <c r="M306" s="41"/>
      <c r="N306" s="41"/>
      <c r="O306" s="40"/>
      <c r="P306" s="40"/>
      <c r="Q306" s="40"/>
    </row>
    <row r="307" spans="1:17" ht="14.25">
      <c r="A307" s="32"/>
      <c r="B307" s="31"/>
      <c r="C307" s="30"/>
      <c r="D307" s="29"/>
      <c r="E307" s="28">
        <v>10</v>
      </c>
      <c r="F307" s="48" t="s">
        <v>144</v>
      </c>
      <c r="G307" s="41"/>
      <c r="H307" s="36"/>
      <c r="I307" s="42"/>
      <c r="J307" s="42"/>
      <c r="K307" s="36"/>
      <c r="L307" s="41"/>
      <c r="M307" s="41"/>
      <c r="N307" s="41"/>
      <c r="O307" s="40"/>
      <c r="P307" s="40"/>
      <c r="Q307" s="40"/>
    </row>
    <row r="308" spans="1:17" ht="14.25">
      <c r="A308" s="32"/>
      <c r="B308" s="31"/>
      <c r="C308" s="30"/>
      <c r="D308" s="29"/>
      <c r="E308" s="28"/>
      <c r="F308" s="48"/>
      <c r="G308" s="41"/>
      <c r="H308" s="36"/>
      <c r="I308" s="42"/>
      <c r="J308" s="42"/>
      <c r="K308" s="36"/>
      <c r="L308" s="41"/>
      <c r="M308" s="41"/>
      <c r="N308" s="41"/>
      <c r="O308" s="40"/>
      <c r="P308" s="40"/>
      <c r="Q308" s="40"/>
    </row>
    <row r="309" spans="1:17" ht="12.75">
      <c r="A309" s="32"/>
      <c r="B309" s="44">
        <v>361</v>
      </c>
      <c r="C309" s="30"/>
      <c r="D309" s="29"/>
      <c r="E309" s="28">
        <v>11</v>
      </c>
      <c r="F309" s="74" t="s">
        <v>143</v>
      </c>
      <c r="G309" s="47">
        <v>100000</v>
      </c>
      <c r="H309" s="36">
        <f>G309/283169000*100</f>
        <v>0.03531460011512559</v>
      </c>
      <c r="I309" s="46">
        <v>100000</v>
      </c>
      <c r="J309" s="46">
        <v>120000</v>
      </c>
      <c r="K309" s="36"/>
      <c r="L309" s="46">
        <v>150000</v>
      </c>
      <c r="M309" s="46">
        <v>150000</v>
      </c>
      <c r="N309" s="46">
        <v>100000</v>
      </c>
      <c r="O309" s="40">
        <v>20000</v>
      </c>
      <c r="P309" s="40">
        <v>20000</v>
      </c>
      <c r="Q309" s="40"/>
    </row>
    <row r="310" spans="1:17" ht="12.75">
      <c r="A310" s="32"/>
      <c r="B310" s="44"/>
      <c r="C310" s="30"/>
      <c r="D310" s="29"/>
      <c r="E310" s="28"/>
      <c r="F310" s="74"/>
      <c r="G310" s="47"/>
      <c r="H310" s="36"/>
      <c r="I310" s="46"/>
      <c r="J310" s="46"/>
      <c r="K310" s="36"/>
      <c r="L310" s="46"/>
      <c r="M310" s="46"/>
      <c r="N310" s="46"/>
      <c r="O310" s="40"/>
      <c r="P310" s="40"/>
      <c r="Q310" s="40"/>
    </row>
    <row r="311" spans="1:17" ht="25.5">
      <c r="A311" s="32"/>
      <c r="B311" s="44">
        <v>36</v>
      </c>
      <c r="C311" s="30"/>
      <c r="D311" s="29"/>
      <c r="E311" s="28">
        <v>12</v>
      </c>
      <c r="F311" s="74" t="s">
        <v>142</v>
      </c>
      <c r="G311" s="47">
        <v>150000</v>
      </c>
      <c r="H311" s="36">
        <f>G311/283169000*100</f>
        <v>0.052971900172688394</v>
      </c>
      <c r="I311" s="46">
        <v>150000</v>
      </c>
      <c r="J311" s="46">
        <v>150000</v>
      </c>
      <c r="K311" s="36"/>
      <c r="L311" s="46">
        <v>150000</v>
      </c>
      <c r="M311" s="46">
        <v>180000</v>
      </c>
      <c r="N311" s="46">
        <v>190000</v>
      </c>
      <c r="O311" s="40">
        <v>180000</v>
      </c>
      <c r="P311" s="40">
        <v>180000</v>
      </c>
      <c r="Q311" s="40"/>
    </row>
    <row r="312" spans="1:17" ht="12.75">
      <c r="A312" s="32"/>
      <c r="B312" s="44"/>
      <c r="C312" s="30"/>
      <c r="D312" s="29"/>
      <c r="E312" s="28"/>
      <c r="F312" s="123"/>
      <c r="G312" s="47"/>
      <c r="H312" s="36"/>
      <c r="I312" s="46"/>
      <c r="J312" s="46"/>
      <c r="K312" s="36"/>
      <c r="L312" s="46"/>
      <c r="M312" s="46"/>
      <c r="N312" s="46"/>
      <c r="O312" s="40"/>
      <c r="P312" s="40"/>
      <c r="Q312" s="40"/>
    </row>
    <row r="313" spans="1:17" ht="12.75">
      <c r="A313" s="32"/>
      <c r="B313" s="44">
        <v>36</v>
      </c>
      <c r="C313" s="30"/>
      <c r="D313" s="29"/>
      <c r="E313" s="28">
        <v>13</v>
      </c>
      <c r="F313" s="74" t="s">
        <v>141</v>
      </c>
      <c r="G313" s="47">
        <v>250000</v>
      </c>
      <c r="H313" s="36">
        <f>G313/283169000*100</f>
        <v>0.088286500287814</v>
      </c>
      <c r="I313" s="46">
        <v>250000</v>
      </c>
      <c r="J313" s="46">
        <v>280000</v>
      </c>
      <c r="K313" s="36"/>
      <c r="L313" s="46">
        <v>280000</v>
      </c>
      <c r="M313" s="46">
        <v>300000</v>
      </c>
      <c r="N313" s="46">
        <v>350000</v>
      </c>
      <c r="O313" s="40">
        <v>350000</v>
      </c>
      <c r="P313" s="40">
        <v>350000</v>
      </c>
      <c r="Q313" s="40"/>
    </row>
    <row r="314" spans="1:17" ht="12.75">
      <c r="A314" s="32"/>
      <c r="B314" s="44"/>
      <c r="C314" s="30"/>
      <c r="D314" s="29"/>
      <c r="E314" s="28"/>
      <c r="F314" s="74"/>
      <c r="G314" s="47"/>
      <c r="H314" s="36"/>
      <c r="I314" s="46"/>
      <c r="J314" s="46"/>
      <c r="K314" s="36"/>
      <c r="L314" s="46"/>
      <c r="M314" s="46"/>
      <c r="N314" s="46"/>
      <c r="O314" s="40"/>
      <c r="P314" s="40"/>
      <c r="Q314" s="40"/>
    </row>
    <row r="315" spans="1:17" ht="12.75">
      <c r="A315" s="32"/>
      <c r="B315" s="44">
        <v>364</v>
      </c>
      <c r="C315" s="30"/>
      <c r="D315" s="29"/>
      <c r="E315" s="28">
        <v>14</v>
      </c>
      <c r="F315" s="74" t="s">
        <v>140</v>
      </c>
      <c r="G315" s="47">
        <v>300000</v>
      </c>
      <c r="H315" s="36">
        <f>G315/283169000*100</f>
        <v>0.10594380034537679</v>
      </c>
      <c r="I315" s="46">
        <v>300000</v>
      </c>
      <c r="J315" s="46">
        <v>350000</v>
      </c>
      <c r="K315" s="36"/>
      <c r="L315" s="46">
        <v>350000</v>
      </c>
      <c r="M315" s="46">
        <v>370000</v>
      </c>
      <c r="N315" s="46">
        <v>370000</v>
      </c>
      <c r="O315" s="40">
        <v>400000</v>
      </c>
      <c r="P315" s="40">
        <v>350000</v>
      </c>
      <c r="Q315" s="40"/>
    </row>
    <row r="316" spans="1:17" ht="12.75">
      <c r="A316" s="32"/>
      <c r="B316" s="44"/>
      <c r="C316" s="30"/>
      <c r="D316" s="29"/>
      <c r="E316" s="28"/>
      <c r="F316" s="74"/>
      <c r="G316" s="47"/>
      <c r="H316" s="36"/>
      <c r="I316" s="46"/>
      <c r="J316" s="46"/>
      <c r="K316" s="36"/>
      <c r="L316" s="46"/>
      <c r="M316" s="46"/>
      <c r="N316" s="46"/>
      <c r="O316" s="40"/>
      <c r="P316" s="40"/>
      <c r="Q316" s="40"/>
    </row>
    <row r="317" spans="1:17" ht="12.75">
      <c r="A317" s="32"/>
      <c r="B317" s="44">
        <v>391</v>
      </c>
      <c r="C317" s="30"/>
      <c r="D317" s="29"/>
      <c r="E317" s="28">
        <v>15</v>
      </c>
      <c r="F317" s="74" t="s">
        <v>139</v>
      </c>
      <c r="G317" s="47">
        <v>100000</v>
      </c>
      <c r="H317" s="36">
        <f>G317/283169000*100</f>
        <v>0.03531460011512559</v>
      </c>
      <c r="I317" s="46">
        <v>100000</v>
      </c>
      <c r="J317" s="46">
        <v>120000</v>
      </c>
      <c r="K317" s="36"/>
      <c r="L317" s="46">
        <v>90000</v>
      </c>
      <c r="M317" s="46">
        <v>120000</v>
      </c>
      <c r="N317" s="46">
        <v>150000</v>
      </c>
      <c r="O317" s="40">
        <v>150000</v>
      </c>
      <c r="P317" s="40">
        <v>150000</v>
      </c>
      <c r="Q317" s="40"/>
    </row>
    <row r="318" spans="1:17" ht="12.75">
      <c r="A318" s="32"/>
      <c r="B318" s="44"/>
      <c r="C318" s="30"/>
      <c r="D318" s="29"/>
      <c r="E318" s="28"/>
      <c r="F318" s="123"/>
      <c r="G318" s="47"/>
      <c r="H318" s="36"/>
      <c r="I318" s="46"/>
      <c r="J318" s="46"/>
      <c r="K318" s="36"/>
      <c r="L318" s="46"/>
      <c r="M318" s="46"/>
      <c r="N318" s="46"/>
      <c r="O318" s="40"/>
      <c r="P318" s="40"/>
      <c r="Q318" s="40"/>
    </row>
    <row r="319" spans="1:17" ht="14.25">
      <c r="A319" s="32"/>
      <c r="B319" s="44"/>
      <c r="C319" s="30"/>
      <c r="D319" s="29"/>
      <c r="E319" s="28">
        <v>20</v>
      </c>
      <c r="F319" s="43" t="s">
        <v>138</v>
      </c>
      <c r="G319" s="47"/>
      <c r="H319" s="36"/>
      <c r="I319" s="46"/>
      <c r="J319" s="46"/>
      <c r="K319" s="36"/>
      <c r="L319" s="46"/>
      <c r="M319" s="46"/>
      <c r="N319" s="46"/>
      <c r="O319" s="40"/>
      <c r="P319" s="40"/>
      <c r="Q319" s="40"/>
    </row>
    <row r="320" spans="1:17" ht="14.25">
      <c r="A320" s="32"/>
      <c r="B320" s="44"/>
      <c r="C320" s="30"/>
      <c r="D320" s="29"/>
      <c r="E320" s="28"/>
      <c r="F320" s="48"/>
      <c r="G320" s="47"/>
      <c r="H320" s="36"/>
      <c r="I320" s="46"/>
      <c r="J320" s="46"/>
      <c r="K320" s="36"/>
      <c r="L320" s="46"/>
      <c r="M320" s="46"/>
      <c r="N320" s="46"/>
      <c r="O320" s="40"/>
      <c r="P320" s="40"/>
      <c r="Q320" s="40"/>
    </row>
    <row r="321" spans="1:17" ht="12.75">
      <c r="A321" s="32"/>
      <c r="B321" s="44">
        <v>361</v>
      </c>
      <c r="C321" s="30"/>
      <c r="D321" s="29"/>
      <c r="E321" s="28">
        <v>21</v>
      </c>
      <c r="F321" s="74" t="s">
        <v>137</v>
      </c>
      <c r="G321" s="47">
        <v>620000</v>
      </c>
      <c r="H321" s="36">
        <f>G321/283169000*100</f>
        <v>0.21895052071377868</v>
      </c>
      <c r="I321" s="46">
        <v>620000</v>
      </c>
      <c r="J321" s="46">
        <v>650000</v>
      </c>
      <c r="K321" s="36"/>
      <c r="L321" s="46">
        <v>650000</v>
      </c>
      <c r="M321" s="46">
        <v>560000</v>
      </c>
      <c r="N321" s="46">
        <v>600000</v>
      </c>
      <c r="O321" s="40">
        <v>350000</v>
      </c>
      <c r="P321" s="40">
        <v>350000</v>
      </c>
      <c r="Q321" s="40"/>
    </row>
    <row r="322" spans="1:17" ht="12.75">
      <c r="A322" s="32"/>
      <c r="B322" s="44"/>
      <c r="C322" s="30"/>
      <c r="D322" s="29"/>
      <c r="E322" s="28"/>
      <c r="F322" s="74"/>
      <c r="G322" s="47"/>
      <c r="H322" s="36"/>
      <c r="I322" s="46"/>
      <c r="J322" s="46"/>
      <c r="K322" s="36"/>
      <c r="L322" s="46"/>
      <c r="M322" s="46"/>
      <c r="N322" s="46"/>
      <c r="O322" s="40"/>
      <c r="P322" s="40"/>
      <c r="Q322" s="40"/>
    </row>
    <row r="323" spans="1:17" ht="12.75">
      <c r="A323" s="32"/>
      <c r="B323" s="44">
        <v>399</v>
      </c>
      <c r="C323" s="30"/>
      <c r="D323" s="29"/>
      <c r="E323" s="28">
        <v>22</v>
      </c>
      <c r="F323" s="74" t="s">
        <v>136</v>
      </c>
      <c r="G323" s="47">
        <v>30000</v>
      </c>
      <c r="H323" s="36">
        <f>G323/283169000*100</f>
        <v>0.010594380034537679</v>
      </c>
      <c r="I323" s="46">
        <v>30000</v>
      </c>
      <c r="J323" s="46">
        <v>20000</v>
      </c>
      <c r="K323" s="36"/>
      <c r="L323" s="46">
        <v>20000</v>
      </c>
      <c r="M323" s="46">
        <v>25000</v>
      </c>
      <c r="N323" s="46">
        <v>25000</v>
      </c>
      <c r="O323" s="40">
        <v>10000</v>
      </c>
      <c r="P323" s="40">
        <v>10000</v>
      </c>
      <c r="Q323" s="40"/>
    </row>
    <row r="324" spans="1:17" ht="15">
      <c r="A324" s="52">
        <v>54</v>
      </c>
      <c r="B324" s="44"/>
      <c r="C324" s="51"/>
      <c r="D324" s="50">
        <v>40</v>
      </c>
      <c r="E324" s="49" t="s">
        <v>135</v>
      </c>
      <c r="F324" s="64" t="s">
        <v>134</v>
      </c>
      <c r="G324" s="62"/>
      <c r="H324" s="36"/>
      <c r="I324" s="63"/>
      <c r="J324" s="101"/>
      <c r="K324" s="36"/>
      <c r="L324" s="62"/>
      <c r="M324" s="62"/>
      <c r="N324" s="62"/>
      <c r="O324" s="39"/>
      <c r="P324" s="39"/>
      <c r="Q324" s="39"/>
    </row>
    <row r="325" spans="1:17" ht="15">
      <c r="A325" s="52">
        <v>32</v>
      </c>
      <c r="B325" s="44"/>
      <c r="C325" s="51"/>
      <c r="D325" s="50">
        <v>50</v>
      </c>
      <c r="E325" s="49"/>
      <c r="F325" s="64" t="s">
        <v>133</v>
      </c>
      <c r="G325" s="62"/>
      <c r="H325" s="36"/>
      <c r="I325" s="63"/>
      <c r="J325" s="63"/>
      <c r="K325" s="36"/>
      <c r="L325" s="62"/>
      <c r="M325" s="62"/>
      <c r="N325" s="62"/>
      <c r="O325" s="39"/>
      <c r="P325" s="39"/>
      <c r="Q325" s="39"/>
    </row>
    <row r="326" spans="1:17" ht="14.25">
      <c r="A326" s="52"/>
      <c r="B326" s="44"/>
      <c r="C326" s="51"/>
      <c r="D326" s="50"/>
      <c r="E326" s="28">
        <v>10</v>
      </c>
      <c r="F326" s="48" t="s">
        <v>132</v>
      </c>
      <c r="G326" s="62"/>
      <c r="H326" s="36"/>
      <c r="I326" s="63"/>
      <c r="J326" s="63"/>
      <c r="K326" s="36"/>
      <c r="L326" s="62"/>
      <c r="M326" s="62"/>
      <c r="N326" s="62"/>
      <c r="O326" s="39"/>
      <c r="P326" s="39"/>
      <c r="Q326" s="39"/>
    </row>
    <row r="327" spans="1:17" ht="14.25">
      <c r="A327" s="52"/>
      <c r="B327" s="44"/>
      <c r="C327" s="51"/>
      <c r="D327" s="50"/>
      <c r="E327" s="28"/>
      <c r="F327" s="48"/>
      <c r="G327" s="62"/>
      <c r="H327" s="36"/>
      <c r="I327" s="63"/>
      <c r="J327" s="63"/>
      <c r="K327" s="36"/>
      <c r="L327" s="42"/>
      <c r="M327" s="42"/>
      <c r="N327" s="42"/>
      <c r="O327" s="39"/>
      <c r="P327" s="39"/>
      <c r="Q327" s="39"/>
    </row>
    <row r="328" spans="1:17" ht="12.75">
      <c r="A328" s="32"/>
      <c r="B328" s="44">
        <v>351</v>
      </c>
      <c r="C328" s="30"/>
      <c r="D328" s="86"/>
      <c r="E328" s="28">
        <v>11</v>
      </c>
      <c r="F328" s="74" t="s">
        <v>128</v>
      </c>
      <c r="G328" s="47">
        <v>100</v>
      </c>
      <c r="H328" s="36">
        <f>G328/283169000*100</f>
        <v>3.53146001151256E-05</v>
      </c>
      <c r="I328" s="46">
        <v>100</v>
      </c>
      <c r="J328" s="46">
        <v>100000</v>
      </c>
      <c r="K328" s="36"/>
      <c r="L328" s="46">
        <v>100000</v>
      </c>
      <c r="M328" s="46">
        <v>200000</v>
      </c>
      <c r="N328" s="46">
        <v>200000</v>
      </c>
      <c r="O328" s="45">
        <v>100000</v>
      </c>
      <c r="P328" s="45">
        <v>100000</v>
      </c>
      <c r="Q328" s="45"/>
    </row>
    <row r="329" spans="1:17" ht="12.75">
      <c r="A329" s="32"/>
      <c r="B329" s="44"/>
      <c r="C329" s="30"/>
      <c r="D329" s="86"/>
      <c r="E329" s="28"/>
      <c r="F329" s="74"/>
      <c r="G329" s="47"/>
      <c r="H329" s="36"/>
      <c r="I329" s="46"/>
      <c r="J329" s="46"/>
      <c r="K329" s="36"/>
      <c r="L329" s="46"/>
      <c r="M329" s="46"/>
      <c r="N329" s="46"/>
      <c r="O329" s="45"/>
      <c r="P329" s="45"/>
      <c r="Q329" s="45"/>
    </row>
    <row r="330" spans="1:17" ht="12.75">
      <c r="A330" s="32"/>
      <c r="B330" s="44">
        <v>399</v>
      </c>
      <c r="C330" s="30"/>
      <c r="D330" s="86"/>
      <c r="E330" s="28">
        <v>12</v>
      </c>
      <c r="F330" s="74" t="s">
        <v>131</v>
      </c>
      <c r="G330" s="47">
        <v>10000</v>
      </c>
      <c r="H330" s="36">
        <f>G330/283169000*100</f>
        <v>0.0035314600115125597</v>
      </c>
      <c r="I330" s="46">
        <v>10000</v>
      </c>
      <c r="J330" s="46">
        <v>100000</v>
      </c>
      <c r="K330" s="36"/>
      <c r="L330" s="46">
        <v>100000</v>
      </c>
      <c r="M330" s="46">
        <v>100000</v>
      </c>
      <c r="N330" s="46">
        <v>100000</v>
      </c>
      <c r="O330" s="45">
        <v>100000</v>
      </c>
      <c r="P330" s="45">
        <v>100000</v>
      </c>
      <c r="Q330" s="45"/>
    </row>
    <row r="331" spans="1:17" ht="15">
      <c r="A331" s="52">
        <v>33</v>
      </c>
      <c r="B331" s="44"/>
      <c r="C331" s="51"/>
      <c r="D331" s="50">
        <v>60</v>
      </c>
      <c r="E331" s="49"/>
      <c r="F331" s="64" t="s">
        <v>130</v>
      </c>
      <c r="G331" s="62"/>
      <c r="H331" s="36"/>
      <c r="I331" s="63"/>
      <c r="J331" s="63"/>
      <c r="K331" s="36"/>
      <c r="L331" s="62"/>
      <c r="M331" s="62"/>
      <c r="N331" s="62"/>
      <c r="O331" s="39"/>
      <c r="P331" s="39"/>
      <c r="Q331" s="39"/>
    </row>
    <row r="332" spans="1:17" ht="12.75">
      <c r="A332" s="52"/>
      <c r="B332" s="44"/>
      <c r="C332" s="51"/>
      <c r="D332" s="50"/>
      <c r="E332" s="49"/>
      <c r="F332" s="123"/>
      <c r="G332" s="62"/>
      <c r="H332" s="36"/>
      <c r="I332" s="63"/>
      <c r="J332" s="63"/>
      <c r="K332" s="36"/>
      <c r="L332" s="62"/>
      <c r="M332" s="62"/>
      <c r="N332" s="62"/>
      <c r="O332" s="39"/>
      <c r="P332" s="39"/>
      <c r="Q332" s="39"/>
    </row>
    <row r="333" spans="1:17" ht="14.25">
      <c r="A333" s="52"/>
      <c r="B333" s="44"/>
      <c r="C333" s="51"/>
      <c r="D333" s="50"/>
      <c r="E333" s="28">
        <v>10</v>
      </c>
      <c r="F333" s="48" t="s">
        <v>129</v>
      </c>
      <c r="G333" s="62"/>
      <c r="H333" s="36"/>
      <c r="I333" s="63"/>
      <c r="J333" s="63"/>
      <c r="K333" s="36"/>
      <c r="L333" s="62"/>
      <c r="M333" s="62"/>
      <c r="N333" s="62"/>
      <c r="O333" s="39"/>
      <c r="P333" s="39"/>
      <c r="Q333" s="39"/>
    </row>
    <row r="334" spans="1:17" ht="12.75">
      <c r="A334" s="52"/>
      <c r="B334" s="44"/>
      <c r="C334" s="51"/>
      <c r="D334" s="50"/>
      <c r="E334" s="28"/>
      <c r="F334" s="127"/>
      <c r="G334" s="62"/>
      <c r="H334" s="36"/>
      <c r="I334" s="63"/>
      <c r="J334" s="63"/>
      <c r="K334" s="36"/>
      <c r="L334" s="62"/>
      <c r="M334" s="62"/>
      <c r="N334" s="62"/>
      <c r="O334" s="90"/>
      <c r="P334" s="90"/>
      <c r="Q334" s="90"/>
    </row>
    <row r="335" spans="1:17" ht="12.75">
      <c r="A335" s="32"/>
      <c r="B335" s="44">
        <v>351</v>
      </c>
      <c r="C335" s="30"/>
      <c r="D335" s="29"/>
      <c r="E335" s="28">
        <v>11</v>
      </c>
      <c r="F335" s="74" t="s">
        <v>128</v>
      </c>
      <c r="G335" s="47"/>
      <c r="H335" s="36"/>
      <c r="I335" s="46"/>
      <c r="J335" s="46"/>
      <c r="K335" s="36"/>
      <c r="L335" s="47"/>
      <c r="M335" s="46">
        <v>100000</v>
      </c>
      <c r="N335" s="46">
        <v>100000</v>
      </c>
      <c r="O335" s="45">
        <v>100000</v>
      </c>
      <c r="P335" s="45">
        <v>100000</v>
      </c>
      <c r="Q335" s="45"/>
    </row>
    <row r="336" spans="1:17" ht="12.75">
      <c r="A336" s="32"/>
      <c r="B336" s="44"/>
      <c r="C336" s="30"/>
      <c r="D336" s="29"/>
      <c r="E336" s="28"/>
      <c r="F336" s="74"/>
      <c r="G336" s="47"/>
      <c r="H336" s="36"/>
      <c r="I336" s="46"/>
      <c r="J336" s="46"/>
      <c r="K336" s="36"/>
      <c r="L336" s="47"/>
      <c r="M336" s="47"/>
      <c r="N336" s="47"/>
      <c r="O336" s="153"/>
      <c r="P336" s="153"/>
      <c r="Q336" s="153"/>
    </row>
    <row r="337" spans="1:17" ht="12.75">
      <c r="A337" s="32"/>
      <c r="B337" s="44">
        <v>352</v>
      </c>
      <c r="C337" s="30"/>
      <c r="D337" s="29"/>
      <c r="E337" s="28">
        <v>12</v>
      </c>
      <c r="F337" s="74" t="s">
        <v>127</v>
      </c>
      <c r="G337" s="47"/>
      <c r="H337" s="36"/>
      <c r="I337" s="46"/>
      <c r="J337" s="46">
        <v>200000</v>
      </c>
      <c r="K337" s="36"/>
      <c r="L337" s="46">
        <v>200000</v>
      </c>
      <c r="M337" s="46">
        <v>100000</v>
      </c>
      <c r="N337" s="46">
        <v>100000</v>
      </c>
      <c r="O337" s="45">
        <v>100000</v>
      </c>
      <c r="P337" s="45">
        <v>100000</v>
      </c>
      <c r="Q337" s="45"/>
    </row>
    <row r="338" spans="1:17" ht="12.75">
      <c r="A338" s="32"/>
      <c r="B338" s="44"/>
      <c r="C338" s="30"/>
      <c r="D338" s="29"/>
      <c r="E338" s="28"/>
      <c r="F338" s="74"/>
      <c r="G338" s="47"/>
      <c r="H338" s="36"/>
      <c r="I338" s="46"/>
      <c r="J338" s="46"/>
      <c r="K338" s="36"/>
      <c r="L338" s="47"/>
      <c r="M338" s="47"/>
      <c r="N338" s="47"/>
      <c r="O338" s="153"/>
      <c r="P338" s="153"/>
      <c r="Q338" s="153"/>
    </row>
    <row r="339" spans="1:17" ht="22.5" customHeight="1" thickBot="1">
      <c r="A339" s="115"/>
      <c r="B339" s="114">
        <v>399</v>
      </c>
      <c r="C339" s="113"/>
      <c r="D339" s="112"/>
      <c r="E339" s="111">
        <v>13</v>
      </c>
      <c r="F339" s="110" t="s">
        <v>126</v>
      </c>
      <c r="G339" s="109"/>
      <c r="H339" s="108"/>
      <c r="I339" s="107"/>
      <c r="J339" s="107"/>
      <c r="K339" s="108"/>
      <c r="L339" s="109"/>
      <c r="M339" s="107">
        <v>50000</v>
      </c>
      <c r="N339" s="107">
        <v>100000</v>
      </c>
      <c r="O339" s="152">
        <v>100000</v>
      </c>
      <c r="P339" s="152">
        <v>100000</v>
      </c>
      <c r="Q339" s="152"/>
    </row>
    <row r="340" spans="1:17" ht="14.25">
      <c r="A340" s="84"/>
      <c r="B340" s="83"/>
      <c r="C340" s="130"/>
      <c r="D340" s="129"/>
      <c r="E340" s="80">
        <v>20</v>
      </c>
      <c r="F340" s="151" t="s">
        <v>125</v>
      </c>
      <c r="G340" s="78"/>
      <c r="H340" s="15"/>
      <c r="I340" s="77"/>
      <c r="J340" s="77"/>
      <c r="K340" s="15"/>
      <c r="L340" s="78"/>
      <c r="M340" s="78"/>
      <c r="N340" s="78"/>
      <c r="O340" s="76"/>
      <c r="P340" s="76"/>
      <c r="Q340" s="75"/>
    </row>
    <row r="341" spans="1:17" ht="14.25">
      <c r="A341" s="32"/>
      <c r="B341" s="44"/>
      <c r="C341" s="51"/>
      <c r="D341" s="50"/>
      <c r="E341" s="28"/>
      <c r="F341" s="48"/>
      <c r="G341" s="41"/>
      <c r="H341" s="36"/>
      <c r="I341" s="42"/>
      <c r="J341" s="42"/>
      <c r="K341" s="36"/>
      <c r="L341" s="41"/>
      <c r="M341" s="41"/>
      <c r="N341" s="41"/>
      <c r="O341" s="40"/>
      <c r="P341" s="40"/>
      <c r="Q341" s="40"/>
    </row>
    <row r="342" spans="1:17" ht="12.75">
      <c r="A342" s="32"/>
      <c r="B342" s="44">
        <v>413</v>
      </c>
      <c r="C342" s="30"/>
      <c r="D342" s="29"/>
      <c r="E342" s="28">
        <v>21</v>
      </c>
      <c r="F342" s="74" t="s">
        <v>104</v>
      </c>
      <c r="G342" s="41"/>
      <c r="H342" s="36"/>
      <c r="I342" s="42"/>
      <c r="J342" s="42"/>
      <c r="K342" s="36"/>
      <c r="L342" s="41"/>
      <c r="M342" s="41"/>
      <c r="N342" s="41"/>
      <c r="O342" s="40"/>
      <c r="P342" s="40"/>
      <c r="Q342" s="40"/>
    </row>
    <row r="343" spans="1:17" ht="12.75">
      <c r="A343" s="32"/>
      <c r="B343" s="44"/>
      <c r="C343" s="30"/>
      <c r="D343" s="29"/>
      <c r="E343" s="28"/>
      <c r="F343" s="74"/>
      <c r="G343" s="41"/>
      <c r="H343" s="36"/>
      <c r="I343" s="42"/>
      <c r="J343" s="42"/>
      <c r="K343" s="36"/>
      <c r="L343" s="41"/>
      <c r="M343" s="41"/>
      <c r="N343" s="41"/>
      <c r="O343" s="40"/>
      <c r="P343" s="40"/>
      <c r="Q343" s="40"/>
    </row>
    <row r="344" spans="1:17" ht="12.75">
      <c r="A344" s="32"/>
      <c r="B344" s="44">
        <v>4111</v>
      </c>
      <c r="C344" s="30"/>
      <c r="D344" s="29"/>
      <c r="E344" s="28">
        <v>22</v>
      </c>
      <c r="F344" s="74" t="s">
        <v>124</v>
      </c>
      <c r="G344" s="41"/>
      <c r="H344" s="36"/>
      <c r="I344" s="42"/>
      <c r="J344" s="42"/>
      <c r="K344" s="36"/>
      <c r="L344" s="41"/>
      <c r="M344" s="41"/>
      <c r="N344" s="41"/>
      <c r="O344" s="40"/>
      <c r="P344" s="40"/>
      <c r="Q344" s="40"/>
    </row>
    <row r="345" spans="1:17" ht="12.75">
      <c r="A345" s="32"/>
      <c r="B345" s="44"/>
      <c r="C345" s="30"/>
      <c r="D345" s="29"/>
      <c r="E345" s="28"/>
      <c r="F345" s="85"/>
      <c r="G345" s="41"/>
      <c r="H345" s="36"/>
      <c r="I345" s="42"/>
      <c r="J345" s="42"/>
      <c r="K345" s="36"/>
      <c r="L345" s="42"/>
      <c r="M345" s="42"/>
      <c r="N345" s="42"/>
      <c r="O345" s="40"/>
      <c r="P345" s="40"/>
      <c r="Q345" s="40"/>
    </row>
    <row r="346" spans="1:17" ht="15">
      <c r="A346" s="52">
        <v>34</v>
      </c>
      <c r="B346" s="44"/>
      <c r="C346" s="51"/>
      <c r="D346" s="50">
        <v>70</v>
      </c>
      <c r="E346" s="49"/>
      <c r="F346" s="64" t="s">
        <v>123</v>
      </c>
      <c r="G346" s="41"/>
      <c r="H346" s="36"/>
      <c r="I346" s="42"/>
      <c r="J346" s="42"/>
      <c r="K346" s="36"/>
      <c r="L346" s="42"/>
      <c r="M346" s="42"/>
      <c r="N346" s="42"/>
      <c r="O346" s="40"/>
      <c r="P346" s="40"/>
      <c r="Q346" s="40"/>
    </row>
    <row r="347" spans="1:17" ht="15">
      <c r="A347" s="52"/>
      <c r="B347" s="44"/>
      <c r="C347" s="51"/>
      <c r="D347" s="50"/>
      <c r="E347" s="49"/>
      <c r="F347" s="64"/>
      <c r="G347" s="41"/>
      <c r="H347" s="36"/>
      <c r="I347" s="42"/>
      <c r="J347" s="42"/>
      <c r="K347" s="36"/>
      <c r="L347" s="42"/>
      <c r="M347" s="42"/>
      <c r="N347" s="42"/>
      <c r="O347" s="40"/>
      <c r="P347" s="40"/>
      <c r="Q347" s="40"/>
    </row>
    <row r="348" spans="1:17" ht="14.25">
      <c r="A348" s="32"/>
      <c r="B348" s="44"/>
      <c r="C348" s="51"/>
      <c r="D348" s="50"/>
      <c r="E348" s="28">
        <v>10</v>
      </c>
      <c r="F348" s="48" t="s">
        <v>122</v>
      </c>
      <c r="G348" s="41"/>
      <c r="H348" s="36"/>
      <c r="I348" s="42"/>
      <c r="J348" s="42"/>
      <c r="K348" s="36"/>
      <c r="L348" s="42"/>
      <c r="M348" s="42"/>
      <c r="N348" s="42"/>
      <c r="O348" s="40"/>
      <c r="P348" s="40"/>
      <c r="Q348" s="40"/>
    </row>
    <row r="349" spans="1:17" ht="14.25">
      <c r="A349" s="32"/>
      <c r="B349" s="44"/>
      <c r="C349" s="51"/>
      <c r="D349" s="50"/>
      <c r="E349" s="28"/>
      <c r="F349" s="48"/>
      <c r="G349" s="41"/>
      <c r="H349" s="36"/>
      <c r="I349" s="42"/>
      <c r="J349" s="42"/>
      <c r="K349" s="36"/>
      <c r="L349" s="42"/>
      <c r="M349" s="42"/>
      <c r="N349" s="42"/>
      <c r="O349" s="40"/>
      <c r="P349" s="40"/>
      <c r="Q349" s="40"/>
    </row>
    <row r="350" spans="1:17" ht="12.75">
      <c r="A350" s="32"/>
      <c r="B350" s="44">
        <v>551</v>
      </c>
      <c r="C350" s="30"/>
      <c r="D350" s="29"/>
      <c r="E350" s="28">
        <v>11</v>
      </c>
      <c r="F350" s="74" t="s">
        <v>121</v>
      </c>
      <c r="G350" s="41"/>
      <c r="H350" s="36"/>
      <c r="I350" s="42"/>
      <c r="J350" s="42"/>
      <c r="K350" s="36"/>
      <c r="L350" s="42"/>
      <c r="M350" s="42"/>
      <c r="N350" s="42"/>
      <c r="O350" s="40"/>
      <c r="P350" s="40"/>
      <c r="Q350" s="40"/>
    </row>
    <row r="351" spans="1:17" ht="12.75">
      <c r="A351" s="32"/>
      <c r="B351" s="44"/>
      <c r="C351" s="30"/>
      <c r="D351" s="29"/>
      <c r="E351" s="28"/>
      <c r="F351" s="150"/>
      <c r="G351" s="41"/>
      <c r="H351" s="36"/>
      <c r="I351" s="42"/>
      <c r="J351" s="42"/>
      <c r="K351" s="36"/>
      <c r="L351" s="42"/>
      <c r="M351" s="42"/>
      <c r="N351" s="42"/>
      <c r="O351" s="40"/>
      <c r="P351" s="40"/>
      <c r="Q351" s="40"/>
    </row>
    <row r="352" spans="1:17" ht="12.75">
      <c r="A352" s="32"/>
      <c r="B352" s="44">
        <v>551</v>
      </c>
      <c r="C352" s="30"/>
      <c r="D352" s="29"/>
      <c r="E352" s="28">
        <v>12</v>
      </c>
      <c r="F352" s="74" t="s">
        <v>120</v>
      </c>
      <c r="G352" s="41"/>
      <c r="H352" s="36"/>
      <c r="I352" s="42"/>
      <c r="J352" s="42"/>
      <c r="K352" s="36"/>
      <c r="L352" s="42"/>
      <c r="M352" s="42"/>
      <c r="N352" s="42"/>
      <c r="O352" s="40"/>
      <c r="P352" s="40"/>
      <c r="Q352" s="40"/>
    </row>
    <row r="353" spans="1:17" ht="12.75">
      <c r="A353" s="32"/>
      <c r="B353" s="44"/>
      <c r="C353" s="30"/>
      <c r="D353" s="29"/>
      <c r="E353" s="28"/>
      <c r="F353" s="74"/>
      <c r="G353" s="47"/>
      <c r="H353" s="36"/>
      <c r="I353" s="46"/>
      <c r="J353" s="46"/>
      <c r="K353" s="36"/>
      <c r="L353" s="46"/>
      <c r="M353" s="46"/>
      <c r="N353" s="46"/>
      <c r="O353" s="40"/>
      <c r="P353" s="40"/>
      <c r="Q353" s="40"/>
    </row>
    <row r="354" spans="1:17" ht="12.75">
      <c r="A354" s="52"/>
      <c r="B354" s="44">
        <v>454</v>
      </c>
      <c r="C354" s="30"/>
      <c r="D354" s="29"/>
      <c r="E354" s="28">
        <v>13</v>
      </c>
      <c r="F354" s="74" t="s">
        <v>119</v>
      </c>
      <c r="G354" s="47">
        <v>100</v>
      </c>
      <c r="H354" s="36">
        <f>G354/283169000*100</f>
        <v>3.53146001151256E-05</v>
      </c>
      <c r="I354" s="46">
        <v>100</v>
      </c>
      <c r="J354" s="46">
        <v>150000</v>
      </c>
      <c r="K354" s="36"/>
      <c r="L354" s="46">
        <v>150000</v>
      </c>
      <c r="M354" s="46">
        <v>100000</v>
      </c>
      <c r="N354" s="46">
        <v>100000</v>
      </c>
      <c r="O354" s="40">
        <v>100</v>
      </c>
      <c r="P354" s="40">
        <v>100</v>
      </c>
      <c r="Q354" s="40"/>
    </row>
    <row r="355" spans="1:17" ht="12.75">
      <c r="A355" s="32"/>
      <c r="B355" s="44"/>
      <c r="C355" s="30"/>
      <c r="D355" s="29"/>
      <c r="E355" s="28"/>
      <c r="F355" s="74"/>
      <c r="G355" s="47"/>
      <c r="H355" s="36"/>
      <c r="I355" s="46"/>
      <c r="J355" s="46"/>
      <c r="K355" s="36"/>
      <c r="L355" s="46"/>
      <c r="M355" s="46"/>
      <c r="N355" s="46"/>
      <c r="O355" s="40"/>
      <c r="P355" s="40"/>
      <c r="Q355" s="40"/>
    </row>
    <row r="356" spans="1:17" ht="12.75">
      <c r="A356" s="32"/>
      <c r="B356" s="44">
        <v>454</v>
      </c>
      <c r="C356" s="30"/>
      <c r="D356" s="29"/>
      <c r="E356" s="28">
        <v>14</v>
      </c>
      <c r="F356" s="74" t="s">
        <v>118</v>
      </c>
      <c r="G356" s="47">
        <v>100</v>
      </c>
      <c r="H356" s="36">
        <f>G356/283169000*100</f>
        <v>3.53146001151256E-05</v>
      </c>
      <c r="I356" s="46">
        <v>100</v>
      </c>
      <c r="J356" s="46">
        <v>150000</v>
      </c>
      <c r="K356" s="36"/>
      <c r="L356" s="46">
        <v>150000</v>
      </c>
      <c r="M356" s="46">
        <v>100000</v>
      </c>
      <c r="N356" s="46">
        <v>100000</v>
      </c>
      <c r="O356" s="40">
        <v>100</v>
      </c>
      <c r="P356" s="40">
        <v>100</v>
      </c>
      <c r="Q356" s="40"/>
    </row>
    <row r="357" spans="1:17" ht="12.75">
      <c r="A357" s="32"/>
      <c r="B357" s="44"/>
      <c r="C357" s="30"/>
      <c r="D357" s="29"/>
      <c r="E357" s="28"/>
      <c r="F357" s="74"/>
      <c r="G357" s="41"/>
      <c r="H357" s="36"/>
      <c r="I357" s="42"/>
      <c r="J357" s="42"/>
      <c r="K357" s="36"/>
      <c r="L357" s="42"/>
      <c r="M357" s="42"/>
      <c r="N357" s="42"/>
      <c r="O357" s="40"/>
      <c r="P357" s="40"/>
      <c r="Q357" s="40"/>
    </row>
    <row r="358" spans="1:17" ht="12.75">
      <c r="A358" s="32"/>
      <c r="B358" s="44">
        <v>154</v>
      </c>
      <c r="C358" s="30"/>
      <c r="D358" s="29"/>
      <c r="E358" s="28">
        <v>15</v>
      </c>
      <c r="F358" s="74" t="s">
        <v>117</v>
      </c>
      <c r="G358" s="149">
        <v>100</v>
      </c>
      <c r="H358" s="36">
        <f>G358/283169000*100</f>
        <v>3.53146001151256E-05</v>
      </c>
      <c r="I358" s="42">
        <v>100</v>
      </c>
      <c r="J358" s="42">
        <v>100</v>
      </c>
      <c r="K358" s="36"/>
      <c r="L358" s="42">
        <v>100</v>
      </c>
      <c r="M358" s="42"/>
      <c r="N358" s="42"/>
      <c r="O358" s="148"/>
      <c r="P358" s="148"/>
      <c r="Q358" s="147"/>
    </row>
    <row r="359" spans="1:17" ht="12.75">
      <c r="A359" s="32"/>
      <c r="B359" s="44"/>
      <c r="C359" s="30"/>
      <c r="D359" s="29"/>
      <c r="E359" s="28"/>
      <c r="F359" s="74"/>
      <c r="G359" s="41"/>
      <c r="H359" s="36"/>
      <c r="I359" s="42"/>
      <c r="J359" s="42"/>
      <c r="K359" s="36"/>
      <c r="L359" s="42"/>
      <c r="M359" s="42"/>
      <c r="N359" s="42"/>
      <c r="O359" s="40"/>
      <c r="P359" s="40"/>
      <c r="Q359" s="40"/>
    </row>
    <row r="360" spans="1:17" ht="12.75">
      <c r="A360" s="32"/>
      <c r="B360" s="44">
        <v>154</v>
      </c>
      <c r="C360" s="30"/>
      <c r="D360" s="29"/>
      <c r="E360" s="28">
        <v>16</v>
      </c>
      <c r="F360" s="74" t="s">
        <v>116</v>
      </c>
      <c r="G360" s="41">
        <v>100</v>
      </c>
      <c r="H360" s="36">
        <f>G360/283169000*100</f>
        <v>3.53146001151256E-05</v>
      </c>
      <c r="I360" s="42">
        <v>100</v>
      </c>
      <c r="J360" s="42">
        <v>500000</v>
      </c>
      <c r="K360" s="36"/>
      <c r="L360" s="42">
        <v>200000</v>
      </c>
      <c r="M360" s="42"/>
      <c r="N360" s="42"/>
      <c r="O360" s="40"/>
      <c r="P360" s="40"/>
      <c r="Q360" s="40"/>
    </row>
    <row r="361" spans="1:17" ht="15">
      <c r="A361" s="52">
        <v>43</v>
      </c>
      <c r="B361" s="44"/>
      <c r="C361" s="51"/>
      <c r="D361" s="50">
        <v>80</v>
      </c>
      <c r="E361" s="28"/>
      <c r="F361" s="64" t="s">
        <v>115</v>
      </c>
      <c r="G361" s="62"/>
      <c r="H361" s="36"/>
      <c r="I361" s="63"/>
      <c r="J361" s="63"/>
      <c r="K361" s="36"/>
      <c r="L361" s="62"/>
      <c r="M361" s="62"/>
      <c r="N361" s="62"/>
      <c r="O361" s="39"/>
      <c r="P361" s="39"/>
      <c r="Q361" s="39"/>
    </row>
    <row r="362" spans="1:17" ht="12.75">
      <c r="A362" s="32"/>
      <c r="B362" s="44"/>
      <c r="C362" s="30"/>
      <c r="D362" s="29"/>
      <c r="E362" s="28"/>
      <c r="F362" s="127"/>
      <c r="G362" s="62"/>
      <c r="H362" s="36"/>
      <c r="I362" s="63"/>
      <c r="J362" s="63"/>
      <c r="K362" s="36"/>
      <c r="L362" s="62"/>
      <c r="M362" s="62"/>
      <c r="N362" s="62"/>
      <c r="O362" s="39"/>
      <c r="P362" s="39"/>
      <c r="Q362" s="39"/>
    </row>
    <row r="363" spans="1:17" ht="14.25">
      <c r="A363" s="52"/>
      <c r="B363" s="44"/>
      <c r="C363" s="51"/>
      <c r="D363" s="50"/>
      <c r="E363" s="28">
        <v>10</v>
      </c>
      <c r="F363" s="48" t="s">
        <v>114</v>
      </c>
      <c r="G363" s="41"/>
      <c r="H363" s="36"/>
      <c r="I363" s="42"/>
      <c r="J363" s="42"/>
      <c r="K363" s="36"/>
      <c r="L363" s="41"/>
      <c r="M363" s="41"/>
      <c r="N363" s="41"/>
      <c r="O363" s="40"/>
      <c r="P363" s="40"/>
      <c r="Q363" s="40"/>
    </row>
    <row r="364" spans="1:17" ht="12.75">
      <c r="A364" s="32"/>
      <c r="B364" s="44">
        <v>352</v>
      </c>
      <c r="C364" s="30"/>
      <c r="D364" s="29"/>
      <c r="E364" s="28">
        <v>11</v>
      </c>
      <c r="F364" s="74" t="s">
        <v>113</v>
      </c>
      <c r="G364" s="47">
        <v>20000</v>
      </c>
      <c r="H364" s="36">
        <f>G364/283169000*100</f>
        <v>0.0070629200230251194</v>
      </c>
      <c r="I364" s="46">
        <v>20000</v>
      </c>
      <c r="J364" s="46">
        <v>200000</v>
      </c>
      <c r="K364" s="36"/>
      <c r="L364" s="46">
        <v>20000</v>
      </c>
      <c r="M364" s="46">
        <v>50000</v>
      </c>
      <c r="N364" s="46">
        <v>50000</v>
      </c>
      <c r="O364" s="40">
        <v>20000</v>
      </c>
      <c r="P364" s="40">
        <v>10000</v>
      </c>
      <c r="Q364" s="40"/>
    </row>
    <row r="365" spans="1:17" ht="12.75">
      <c r="A365" s="32"/>
      <c r="B365" s="44"/>
      <c r="C365" s="30"/>
      <c r="D365" s="29"/>
      <c r="E365" s="28"/>
      <c r="F365" s="123"/>
      <c r="G365" s="41"/>
      <c r="H365" s="36"/>
      <c r="I365" s="42"/>
      <c r="J365" s="42"/>
      <c r="K365" s="36"/>
      <c r="L365" s="42"/>
      <c r="M365" s="42"/>
      <c r="N365" s="42"/>
      <c r="O365" s="40"/>
      <c r="P365" s="40"/>
      <c r="Q365" s="40"/>
    </row>
    <row r="366" spans="1:17" ht="12.75">
      <c r="A366" s="32"/>
      <c r="B366" s="44">
        <v>4134</v>
      </c>
      <c r="C366" s="30"/>
      <c r="D366" s="29"/>
      <c r="E366" s="28">
        <v>12</v>
      </c>
      <c r="F366" s="74" t="s">
        <v>112</v>
      </c>
      <c r="G366" s="41"/>
      <c r="H366" s="36"/>
      <c r="I366" s="42"/>
      <c r="J366" s="42"/>
      <c r="K366" s="36"/>
      <c r="L366" s="42"/>
      <c r="M366" s="42"/>
      <c r="N366" s="42"/>
      <c r="O366" s="40"/>
      <c r="P366" s="40"/>
      <c r="Q366" s="40"/>
    </row>
    <row r="367" spans="1:17" ht="12.75">
      <c r="A367" s="32"/>
      <c r="B367" s="44"/>
      <c r="C367" s="30"/>
      <c r="D367" s="29"/>
      <c r="E367" s="28"/>
      <c r="F367" s="74"/>
      <c r="G367" s="41"/>
      <c r="H367" s="36"/>
      <c r="I367" s="42"/>
      <c r="J367" s="42"/>
      <c r="K367" s="36"/>
      <c r="L367" s="42"/>
      <c r="M367" s="42"/>
      <c r="N367" s="42"/>
      <c r="O367" s="40"/>
      <c r="P367" s="40"/>
      <c r="Q367" s="40"/>
    </row>
    <row r="368" spans="1:17" ht="12.75">
      <c r="A368" s="32"/>
      <c r="B368" s="44">
        <v>411</v>
      </c>
      <c r="C368" s="30"/>
      <c r="D368" s="29"/>
      <c r="E368" s="28">
        <v>13</v>
      </c>
      <c r="F368" s="74" t="s">
        <v>111</v>
      </c>
      <c r="G368" s="41"/>
      <c r="H368" s="36"/>
      <c r="I368" s="42"/>
      <c r="J368" s="42"/>
      <c r="K368" s="36"/>
      <c r="L368" s="42"/>
      <c r="M368" s="42"/>
      <c r="N368" s="42"/>
      <c r="O368" s="40"/>
      <c r="P368" s="40"/>
      <c r="Q368" s="40"/>
    </row>
    <row r="369" spans="1:17" ht="12.75">
      <c r="A369" s="32"/>
      <c r="B369" s="44"/>
      <c r="C369" s="30"/>
      <c r="D369" s="29"/>
      <c r="E369" s="28"/>
      <c r="F369" s="74"/>
      <c r="G369" s="41"/>
      <c r="H369" s="36"/>
      <c r="I369" s="42"/>
      <c r="J369" s="42"/>
      <c r="K369" s="36"/>
      <c r="L369" s="42"/>
      <c r="M369" s="42"/>
      <c r="N369" s="42"/>
      <c r="O369" s="40"/>
      <c r="P369" s="40"/>
      <c r="Q369" s="40"/>
    </row>
    <row r="370" spans="1:17" ht="12.75">
      <c r="A370" s="32"/>
      <c r="B370" s="44">
        <v>351</v>
      </c>
      <c r="C370" s="30"/>
      <c r="D370" s="29"/>
      <c r="E370" s="28">
        <v>14</v>
      </c>
      <c r="F370" s="74" t="s">
        <v>110</v>
      </c>
      <c r="G370" s="41"/>
      <c r="H370" s="36"/>
      <c r="I370" s="42"/>
      <c r="J370" s="42"/>
      <c r="K370" s="36"/>
      <c r="L370" s="42"/>
      <c r="M370" s="42"/>
      <c r="N370" s="42"/>
      <c r="O370" s="40"/>
      <c r="P370" s="40"/>
      <c r="Q370" s="40"/>
    </row>
    <row r="371" spans="1:17" ht="12.75">
      <c r="A371" s="32"/>
      <c r="B371" s="31"/>
      <c r="C371" s="30"/>
      <c r="D371" s="29"/>
      <c r="E371" s="28"/>
      <c r="F371" s="74"/>
      <c r="G371" s="41"/>
      <c r="H371" s="36"/>
      <c r="I371" s="42"/>
      <c r="J371" s="42"/>
      <c r="K371" s="36"/>
      <c r="L371" s="42"/>
      <c r="M371" s="42"/>
      <c r="N371" s="42"/>
      <c r="O371" s="40"/>
      <c r="P371" s="40"/>
      <c r="Q371" s="40"/>
    </row>
    <row r="372" spans="1:17" ht="14.25">
      <c r="A372" s="52"/>
      <c r="B372" s="44"/>
      <c r="C372" s="51"/>
      <c r="D372" s="50"/>
      <c r="E372" s="28">
        <v>30</v>
      </c>
      <c r="F372" s="48" t="s">
        <v>109</v>
      </c>
      <c r="G372" s="62"/>
      <c r="H372" s="36"/>
      <c r="I372" s="63"/>
      <c r="J372" s="63"/>
      <c r="K372" s="36"/>
      <c r="L372" s="62"/>
      <c r="M372" s="62"/>
      <c r="N372" s="62"/>
      <c r="O372" s="39"/>
      <c r="P372" s="39"/>
      <c r="Q372" s="39"/>
    </row>
    <row r="373" spans="1:17" ht="12.75">
      <c r="A373" s="32"/>
      <c r="B373" s="44">
        <v>391</v>
      </c>
      <c r="C373" s="30"/>
      <c r="D373" s="29"/>
      <c r="E373" s="28">
        <v>31</v>
      </c>
      <c r="F373" s="74" t="s">
        <v>81</v>
      </c>
      <c r="G373" s="41"/>
      <c r="H373" s="36"/>
      <c r="I373" s="42"/>
      <c r="J373" s="42"/>
      <c r="K373" s="36"/>
      <c r="L373" s="41"/>
      <c r="M373" s="41"/>
      <c r="N373" s="41"/>
      <c r="O373" s="40"/>
      <c r="P373" s="40"/>
      <c r="Q373" s="40"/>
    </row>
    <row r="374" spans="1:17" ht="12.75">
      <c r="A374" s="32"/>
      <c r="B374" s="44"/>
      <c r="C374" s="30"/>
      <c r="D374" s="29"/>
      <c r="E374" s="28"/>
      <c r="F374" s="74"/>
      <c r="G374" s="41"/>
      <c r="H374" s="36"/>
      <c r="I374" s="42"/>
      <c r="J374" s="42"/>
      <c r="K374" s="36"/>
      <c r="L374" s="41"/>
      <c r="M374" s="41"/>
      <c r="N374" s="41"/>
      <c r="O374" s="40"/>
      <c r="P374" s="40"/>
      <c r="Q374" s="40"/>
    </row>
    <row r="375" spans="1:17" ht="12.75">
      <c r="A375" s="32"/>
      <c r="B375" s="44">
        <v>411</v>
      </c>
      <c r="C375" s="30"/>
      <c r="D375" s="29"/>
      <c r="E375" s="28">
        <v>32</v>
      </c>
      <c r="F375" s="74" t="s">
        <v>106</v>
      </c>
      <c r="G375" s="41"/>
      <c r="H375" s="36"/>
      <c r="I375" s="42"/>
      <c r="J375" s="42"/>
      <c r="K375" s="36"/>
      <c r="L375" s="41"/>
      <c r="M375" s="41"/>
      <c r="N375" s="41"/>
      <c r="O375" s="40"/>
      <c r="P375" s="40"/>
      <c r="Q375" s="40"/>
    </row>
    <row r="376" spans="1:17" ht="13.5" thickBot="1">
      <c r="A376" s="115"/>
      <c r="B376" s="114"/>
      <c r="C376" s="113"/>
      <c r="D376" s="112"/>
      <c r="E376" s="111"/>
      <c r="F376" s="110"/>
      <c r="G376" s="109"/>
      <c r="H376" s="108"/>
      <c r="I376" s="107"/>
      <c r="J376" s="107"/>
      <c r="K376" s="108"/>
      <c r="L376" s="109"/>
      <c r="M376" s="109"/>
      <c r="N376" s="109"/>
      <c r="O376" s="106"/>
      <c r="P376" s="106"/>
      <c r="Q376" s="106"/>
    </row>
    <row r="377" spans="1:17" ht="12.75">
      <c r="A377" s="84"/>
      <c r="B377" s="83">
        <v>413</v>
      </c>
      <c r="C377" s="82"/>
      <c r="D377" s="81"/>
      <c r="E377" s="80">
        <v>33</v>
      </c>
      <c r="F377" s="79" t="s">
        <v>107</v>
      </c>
      <c r="G377" s="78"/>
      <c r="H377" s="15"/>
      <c r="I377" s="77"/>
      <c r="J377" s="77"/>
      <c r="K377" s="15"/>
      <c r="L377" s="78"/>
      <c r="M377" s="78"/>
      <c r="N377" s="78"/>
      <c r="O377" s="76"/>
      <c r="P377" s="76"/>
      <c r="Q377" s="75"/>
    </row>
    <row r="378" spans="1:17" ht="12.75">
      <c r="A378" s="32"/>
      <c r="B378" s="44"/>
      <c r="C378" s="30"/>
      <c r="D378" s="29"/>
      <c r="E378" s="28"/>
      <c r="F378" s="123"/>
      <c r="G378" s="41"/>
      <c r="H378" s="36"/>
      <c r="I378" s="42"/>
      <c r="J378" s="42"/>
      <c r="K378" s="36"/>
      <c r="L378" s="41"/>
      <c r="M378" s="41"/>
      <c r="N378" s="41"/>
      <c r="O378" s="40"/>
      <c r="P378" s="40"/>
      <c r="Q378" s="40"/>
    </row>
    <row r="379" spans="1:17" ht="14.25">
      <c r="A379" s="52"/>
      <c r="B379" s="44"/>
      <c r="C379" s="51"/>
      <c r="D379" s="50"/>
      <c r="E379" s="28">
        <v>40</v>
      </c>
      <c r="F379" s="48" t="s">
        <v>108</v>
      </c>
      <c r="G379" s="62"/>
      <c r="H379" s="36"/>
      <c r="I379" s="63"/>
      <c r="J379" s="63"/>
      <c r="K379" s="36"/>
      <c r="L379" s="62"/>
      <c r="M379" s="62"/>
      <c r="N379" s="62"/>
      <c r="O379" s="39"/>
      <c r="P379" s="39"/>
      <c r="Q379" s="39"/>
    </row>
    <row r="380" spans="1:17" ht="12.75">
      <c r="A380" s="52"/>
      <c r="B380" s="44"/>
      <c r="C380" s="51"/>
      <c r="D380" s="50"/>
      <c r="E380" s="28"/>
      <c r="F380" s="127"/>
      <c r="G380" s="62"/>
      <c r="H380" s="36"/>
      <c r="I380" s="63"/>
      <c r="J380" s="63"/>
      <c r="K380" s="36"/>
      <c r="L380" s="62"/>
      <c r="M380" s="62"/>
      <c r="N380" s="62"/>
      <c r="O380" s="39"/>
      <c r="P380" s="39"/>
      <c r="Q380" s="39"/>
    </row>
    <row r="381" spans="1:17" ht="12.75">
      <c r="A381" s="32"/>
      <c r="B381" s="44">
        <v>413</v>
      </c>
      <c r="C381" s="30"/>
      <c r="D381" s="29"/>
      <c r="E381" s="28">
        <v>41</v>
      </c>
      <c r="F381" s="74" t="s">
        <v>107</v>
      </c>
      <c r="G381" s="41"/>
      <c r="H381" s="36"/>
      <c r="I381" s="42"/>
      <c r="J381" s="42"/>
      <c r="K381" s="36"/>
      <c r="L381" s="41"/>
      <c r="M381" s="41"/>
      <c r="N381" s="41"/>
      <c r="O381" s="40"/>
      <c r="P381" s="40"/>
      <c r="Q381" s="40"/>
    </row>
    <row r="382" spans="1:17" ht="12.75">
      <c r="A382" s="32"/>
      <c r="B382" s="44"/>
      <c r="C382" s="30"/>
      <c r="D382" s="86"/>
      <c r="E382" s="28"/>
      <c r="F382" s="74"/>
      <c r="G382" s="47"/>
      <c r="H382" s="36"/>
      <c r="I382" s="46"/>
      <c r="J382" s="46"/>
      <c r="K382" s="36"/>
      <c r="L382" s="47"/>
      <c r="M382" s="47"/>
      <c r="N382" s="47"/>
      <c r="O382" s="40"/>
      <c r="P382" s="40"/>
      <c r="Q382" s="40"/>
    </row>
    <row r="383" spans="1:17" ht="12.75">
      <c r="A383" s="32"/>
      <c r="B383" s="44">
        <v>411</v>
      </c>
      <c r="C383" s="30"/>
      <c r="D383" s="86"/>
      <c r="E383" s="28">
        <v>42</v>
      </c>
      <c r="F383" s="74" t="s">
        <v>106</v>
      </c>
      <c r="G383" s="47">
        <v>100</v>
      </c>
      <c r="H383" s="36">
        <f>G383/283169000*100</f>
        <v>3.53146001151256E-05</v>
      </c>
      <c r="I383" s="46">
        <v>100</v>
      </c>
      <c r="J383" s="46">
        <v>200000</v>
      </c>
      <c r="K383" s="36"/>
      <c r="L383" s="46">
        <v>200000</v>
      </c>
      <c r="M383" s="46">
        <v>200000</v>
      </c>
      <c r="N383" s="46">
        <v>10000</v>
      </c>
      <c r="O383" s="40">
        <v>100000</v>
      </c>
      <c r="P383" s="40">
        <v>100000</v>
      </c>
      <c r="Q383" s="40"/>
    </row>
    <row r="384" spans="1:17" ht="12.75">
      <c r="A384" s="32"/>
      <c r="B384" s="31"/>
      <c r="C384" s="30"/>
      <c r="D384" s="86"/>
      <c r="E384" s="28"/>
      <c r="F384" s="146"/>
      <c r="G384" s="47"/>
      <c r="H384" s="36"/>
      <c r="I384" s="46"/>
      <c r="J384" s="46"/>
      <c r="K384" s="36"/>
      <c r="L384" s="47"/>
      <c r="M384" s="47"/>
      <c r="N384" s="47"/>
      <c r="O384" s="40"/>
      <c r="P384" s="40"/>
      <c r="Q384" s="40"/>
    </row>
    <row r="385" spans="1:17" ht="14.25">
      <c r="A385" s="52"/>
      <c r="B385" s="44"/>
      <c r="C385" s="51"/>
      <c r="D385" s="50"/>
      <c r="E385" s="28">
        <v>50</v>
      </c>
      <c r="F385" s="48" t="s">
        <v>105</v>
      </c>
      <c r="G385" s="62"/>
      <c r="H385" s="36"/>
      <c r="I385" s="63"/>
      <c r="J385" s="63"/>
      <c r="K385" s="36"/>
      <c r="L385" s="62"/>
      <c r="M385" s="62"/>
      <c r="N385" s="62"/>
      <c r="O385" s="39"/>
      <c r="P385" s="39"/>
      <c r="Q385" s="39"/>
    </row>
    <row r="386" spans="1:17" ht="12.75">
      <c r="A386" s="32"/>
      <c r="B386" s="44">
        <v>413</v>
      </c>
      <c r="C386" s="30"/>
      <c r="D386" s="29"/>
      <c r="E386" s="28">
        <v>51</v>
      </c>
      <c r="F386" s="74" t="s">
        <v>104</v>
      </c>
      <c r="G386" s="41"/>
      <c r="H386" s="36"/>
      <c r="I386" s="42"/>
      <c r="J386" s="42"/>
      <c r="K386" s="36"/>
      <c r="L386" s="41"/>
      <c r="M386" s="41"/>
      <c r="N386" s="41"/>
      <c r="O386" s="40"/>
      <c r="P386" s="40"/>
      <c r="Q386" s="40"/>
    </row>
    <row r="387" spans="1:17" ht="12.75">
      <c r="A387" s="32"/>
      <c r="B387" s="44"/>
      <c r="C387" s="30"/>
      <c r="D387" s="29"/>
      <c r="E387" s="28"/>
      <c r="F387" s="74"/>
      <c r="G387" s="41"/>
      <c r="H387" s="36"/>
      <c r="I387" s="42"/>
      <c r="J387" s="42"/>
      <c r="K387" s="36"/>
      <c r="L387" s="41"/>
      <c r="M387" s="41"/>
      <c r="N387" s="41"/>
      <c r="O387" s="40"/>
      <c r="P387" s="40"/>
      <c r="Q387" s="40"/>
    </row>
    <row r="388" spans="1:17" ht="12.75">
      <c r="A388" s="32"/>
      <c r="B388" s="44">
        <v>4111</v>
      </c>
      <c r="C388" s="30"/>
      <c r="D388" s="29"/>
      <c r="E388" s="28">
        <v>52</v>
      </c>
      <c r="F388" s="74" t="s">
        <v>103</v>
      </c>
      <c r="G388" s="41"/>
      <c r="H388" s="36"/>
      <c r="I388" s="42"/>
      <c r="J388" s="42"/>
      <c r="K388" s="36"/>
      <c r="L388" s="41"/>
      <c r="M388" s="41"/>
      <c r="N388" s="41"/>
      <c r="O388" s="40"/>
      <c r="P388" s="40"/>
      <c r="Q388" s="40"/>
    </row>
    <row r="389" spans="1:17" ht="12.75">
      <c r="A389" s="32"/>
      <c r="B389" s="44"/>
      <c r="C389" s="30"/>
      <c r="D389" s="29"/>
      <c r="E389" s="28"/>
      <c r="F389" s="132"/>
      <c r="G389" s="41"/>
      <c r="H389" s="36"/>
      <c r="I389" s="42"/>
      <c r="J389" s="42"/>
      <c r="K389" s="36"/>
      <c r="L389" s="41"/>
      <c r="M389" s="41"/>
      <c r="N389" s="41"/>
      <c r="O389" s="40"/>
      <c r="P389" s="40"/>
      <c r="Q389" s="40"/>
    </row>
    <row r="390" spans="1:17" ht="12.75">
      <c r="A390" s="145"/>
      <c r="B390" s="44"/>
      <c r="C390" s="142"/>
      <c r="D390" s="86"/>
      <c r="E390" s="28"/>
      <c r="F390" s="74"/>
      <c r="G390" s="62"/>
      <c r="H390" s="36"/>
      <c r="I390" s="63"/>
      <c r="J390" s="63"/>
      <c r="K390" s="36"/>
      <c r="L390" s="62"/>
      <c r="M390" s="62"/>
      <c r="N390" s="62"/>
      <c r="O390" s="39"/>
      <c r="P390" s="39"/>
      <c r="Q390" s="39"/>
    </row>
    <row r="391" spans="1:17" ht="14.25">
      <c r="A391" s="145"/>
      <c r="B391" s="44"/>
      <c r="C391" s="142"/>
      <c r="D391" s="86"/>
      <c r="E391" s="28">
        <v>80</v>
      </c>
      <c r="F391" s="48" t="s">
        <v>102</v>
      </c>
      <c r="G391" s="62"/>
      <c r="H391" s="36"/>
      <c r="I391" s="63"/>
      <c r="J391" s="63"/>
      <c r="K391" s="36"/>
      <c r="L391" s="62"/>
      <c r="M391" s="62"/>
      <c r="N391" s="62"/>
      <c r="O391" s="39"/>
      <c r="P391" s="39"/>
      <c r="Q391" s="39"/>
    </row>
    <row r="392" spans="1:17" ht="12.75">
      <c r="A392" s="145"/>
      <c r="B392" s="44"/>
      <c r="C392" s="51"/>
      <c r="D392" s="50"/>
      <c r="E392" s="28"/>
      <c r="F392" s="133"/>
      <c r="G392" s="62"/>
      <c r="H392" s="36"/>
      <c r="I392" s="63"/>
      <c r="J392" s="63"/>
      <c r="K392" s="36"/>
      <c r="L392" s="62"/>
      <c r="M392" s="62"/>
      <c r="N392" s="62"/>
      <c r="O392" s="39"/>
      <c r="P392" s="39"/>
      <c r="Q392" s="39"/>
    </row>
    <row r="393" spans="1:17" ht="14.25">
      <c r="A393" s="143"/>
      <c r="B393" s="44">
        <v>572</v>
      </c>
      <c r="C393" s="51"/>
      <c r="D393" s="50"/>
      <c r="E393" s="28">
        <v>81</v>
      </c>
      <c r="F393" s="48" t="s">
        <v>101</v>
      </c>
      <c r="G393" s="47">
        <v>250000</v>
      </c>
      <c r="H393" s="36">
        <f>G393/283169000*100</f>
        <v>0.088286500287814</v>
      </c>
      <c r="I393" s="46">
        <v>250000</v>
      </c>
      <c r="J393" s="46">
        <v>250000</v>
      </c>
      <c r="K393" s="36"/>
      <c r="L393" s="46">
        <v>400000</v>
      </c>
      <c r="M393" s="46">
        <v>900000</v>
      </c>
      <c r="N393" s="46">
        <v>1000000</v>
      </c>
      <c r="O393" s="40">
        <v>1000000</v>
      </c>
      <c r="P393" s="40">
        <v>1000000</v>
      </c>
      <c r="Q393" s="40"/>
    </row>
    <row r="394" spans="1:17" ht="12.75">
      <c r="A394" s="145"/>
      <c r="B394" s="144"/>
      <c r="C394" s="142"/>
      <c r="D394" s="86"/>
      <c r="E394" s="28"/>
      <c r="F394" s="74"/>
      <c r="G394" s="62"/>
      <c r="H394" s="36"/>
      <c r="I394" s="63"/>
      <c r="J394" s="63"/>
      <c r="K394" s="36"/>
      <c r="L394" s="63"/>
      <c r="M394" s="63"/>
      <c r="N394" s="63"/>
      <c r="O394" s="39"/>
      <c r="P394" s="39"/>
      <c r="Q394" s="39"/>
    </row>
    <row r="395" spans="1:17" ht="14.25">
      <c r="A395" s="143"/>
      <c r="B395" s="44">
        <v>572</v>
      </c>
      <c r="C395" s="51"/>
      <c r="D395" s="50"/>
      <c r="E395" s="28">
        <v>82</v>
      </c>
      <c r="F395" s="48" t="s">
        <v>100</v>
      </c>
      <c r="G395" s="47">
        <v>550000</v>
      </c>
      <c r="H395" s="36">
        <f>G395/283169000*100</f>
        <v>0.19423030063319077</v>
      </c>
      <c r="I395" s="46">
        <v>150000</v>
      </c>
      <c r="J395" s="46">
        <v>150000</v>
      </c>
      <c r="K395" s="36"/>
      <c r="L395" s="46">
        <v>200000</v>
      </c>
      <c r="M395" s="46">
        <v>700000</v>
      </c>
      <c r="N395" s="46">
        <v>800000</v>
      </c>
      <c r="O395" s="40">
        <v>600000</v>
      </c>
      <c r="P395" s="40">
        <v>600000</v>
      </c>
      <c r="Q395" s="40"/>
    </row>
    <row r="396" spans="1:17" ht="12.75">
      <c r="A396" s="143"/>
      <c r="B396" s="44"/>
      <c r="C396" s="51"/>
      <c r="D396" s="50"/>
      <c r="E396" s="28"/>
      <c r="F396" s="74"/>
      <c r="G396" s="47"/>
      <c r="H396" s="36"/>
      <c r="I396" s="46"/>
      <c r="J396" s="46"/>
      <c r="K396" s="36"/>
      <c r="L396" s="47"/>
      <c r="M396" s="47"/>
      <c r="N396" s="47"/>
      <c r="O396" s="40"/>
      <c r="P396" s="40"/>
      <c r="Q396" s="40"/>
    </row>
    <row r="397" spans="1:17" ht="15">
      <c r="A397" s="52">
        <v>42</v>
      </c>
      <c r="B397" s="44"/>
      <c r="C397" s="51"/>
      <c r="D397" s="50">
        <v>90</v>
      </c>
      <c r="E397" s="49"/>
      <c r="F397" s="64" t="s">
        <v>99</v>
      </c>
      <c r="G397" s="41"/>
      <c r="H397" s="36"/>
      <c r="I397" s="42"/>
      <c r="J397" s="42"/>
      <c r="K397" s="36"/>
      <c r="L397" s="41"/>
      <c r="M397" s="41"/>
      <c r="N397" s="41"/>
      <c r="O397" s="40"/>
      <c r="P397" s="40"/>
      <c r="Q397" s="40"/>
    </row>
    <row r="398" spans="1:17" ht="14.25">
      <c r="A398" s="52"/>
      <c r="B398" s="44"/>
      <c r="C398" s="51"/>
      <c r="D398" s="50"/>
      <c r="E398" s="28">
        <v>10</v>
      </c>
      <c r="F398" s="48" t="s">
        <v>98</v>
      </c>
      <c r="G398" s="41"/>
      <c r="H398" s="36"/>
      <c r="I398" s="42"/>
      <c r="J398" s="42"/>
      <c r="K398" s="36"/>
      <c r="L398" s="41"/>
      <c r="M398" s="41"/>
      <c r="N398" s="41"/>
      <c r="O398" s="40"/>
      <c r="P398" s="40"/>
      <c r="Q398" s="40"/>
    </row>
    <row r="399" spans="1:17" ht="12.75">
      <c r="A399" s="52"/>
      <c r="B399" s="44"/>
      <c r="C399" s="51"/>
      <c r="D399" s="50"/>
      <c r="E399" s="28"/>
      <c r="F399" s="127"/>
      <c r="G399" s="41"/>
      <c r="H399" s="36"/>
      <c r="I399" s="42"/>
      <c r="J399" s="42"/>
      <c r="K399" s="36"/>
      <c r="L399" s="41"/>
      <c r="M399" s="41"/>
      <c r="N399" s="41"/>
      <c r="O399" s="40"/>
      <c r="P399" s="40"/>
      <c r="Q399" s="40"/>
    </row>
    <row r="400" spans="1:17" ht="12.75">
      <c r="A400" s="32"/>
      <c r="B400" s="44">
        <v>48</v>
      </c>
      <c r="C400" s="30"/>
      <c r="D400" s="29"/>
      <c r="E400" s="28">
        <v>11</v>
      </c>
      <c r="F400" s="74" t="s">
        <v>97</v>
      </c>
      <c r="G400" s="41"/>
      <c r="H400" s="36"/>
      <c r="I400" s="42"/>
      <c r="J400" s="42"/>
      <c r="K400" s="36"/>
      <c r="L400" s="41"/>
      <c r="M400" s="41"/>
      <c r="N400" s="41"/>
      <c r="O400" s="40"/>
      <c r="P400" s="40"/>
      <c r="Q400" s="40"/>
    </row>
    <row r="401" spans="1:17" ht="12.75">
      <c r="A401" s="32"/>
      <c r="B401" s="44"/>
      <c r="C401" s="30"/>
      <c r="D401" s="29"/>
      <c r="E401" s="28"/>
      <c r="F401" s="132"/>
      <c r="G401" s="62"/>
      <c r="H401" s="36"/>
      <c r="I401" s="63"/>
      <c r="J401" s="63"/>
      <c r="K401" s="36"/>
      <c r="L401" s="62"/>
      <c r="M401" s="62"/>
      <c r="N401" s="62"/>
      <c r="O401" s="39"/>
      <c r="P401" s="39"/>
      <c r="Q401" s="39"/>
    </row>
    <row r="402" spans="1:17" ht="14.25">
      <c r="A402" s="52"/>
      <c r="B402" s="44"/>
      <c r="C402" s="51"/>
      <c r="D402" s="50"/>
      <c r="E402" s="28">
        <v>20</v>
      </c>
      <c r="F402" s="48" t="s">
        <v>96</v>
      </c>
      <c r="G402" s="62"/>
      <c r="H402" s="36"/>
      <c r="I402" s="63"/>
      <c r="J402" s="63"/>
      <c r="K402" s="36"/>
      <c r="L402" s="62"/>
      <c r="M402" s="62"/>
      <c r="N402" s="62"/>
      <c r="O402" s="39"/>
      <c r="P402" s="39"/>
      <c r="Q402" s="39"/>
    </row>
    <row r="403" spans="1:17" ht="12.75">
      <c r="A403" s="52"/>
      <c r="B403" s="44"/>
      <c r="C403" s="51"/>
      <c r="D403" s="50"/>
      <c r="E403" s="28"/>
      <c r="F403" s="133"/>
      <c r="G403" s="47"/>
      <c r="H403" s="36"/>
      <c r="I403" s="46"/>
      <c r="J403" s="46"/>
      <c r="K403" s="36"/>
      <c r="L403" s="46"/>
      <c r="M403" s="46"/>
      <c r="N403" s="46"/>
      <c r="O403" s="45"/>
      <c r="P403" s="45"/>
      <c r="Q403" s="45"/>
    </row>
    <row r="404" spans="1:17" ht="12.75">
      <c r="A404" s="32"/>
      <c r="B404" s="44">
        <v>32</v>
      </c>
      <c r="C404" s="142"/>
      <c r="D404" s="86"/>
      <c r="E404" s="28">
        <v>21</v>
      </c>
      <c r="F404" s="74" t="s">
        <v>95</v>
      </c>
      <c r="G404" s="47">
        <v>20000</v>
      </c>
      <c r="H404" s="36">
        <f>G404/283169000*100</f>
        <v>0.0070629200230251194</v>
      </c>
      <c r="I404" s="46">
        <v>20000</v>
      </c>
      <c r="J404" s="46">
        <v>100000</v>
      </c>
      <c r="K404" s="36"/>
      <c r="L404" s="46">
        <v>200000</v>
      </c>
      <c r="M404" s="46">
        <v>150000</v>
      </c>
      <c r="N404" s="46">
        <v>150000</v>
      </c>
      <c r="O404" s="45">
        <v>100</v>
      </c>
      <c r="P404" s="45">
        <v>100</v>
      </c>
      <c r="Q404" s="45"/>
    </row>
    <row r="405" spans="1:17" ht="12.75">
      <c r="A405" s="32"/>
      <c r="B405" s="44"/>
      <c r="C405" s="142"/>
      <c r="D405" s="86"/>
      <c r="E405" s="28"/>
      <c r="F405" s="74"/>
      <c r="G405" s="47"/>
      <c r="H405" s="36"/>
      <c r="I405" s="46"/>
      <c r="J405" s="46"/>
      <c r="K405" s="36"/>
      <c r="L405" s="46"/>
      <c r="M405" s="46"/>
      <c r="N405" s="46"/>
      <c r="O405" s="45"/>
      <c r="P405" s="45"/>
      <c r="Q405" s="45"/>
    </row>
    <row r="406" spans="1:17" ht="12.75">
      <c r="A406" s="32"/>
      <c r="B406" s="44">
        <v>419</v>
      </c>
      <c r="C406" s="142"/>
      <c r="D406" s="86"/>
      <c r="E406" s="28">
        <v>22</v>
      </c>
      <c r="F406" s="74" t="s">
        <v>94</v>
      </c>
      <c r="G406" s="47">
        <v>100000</v>
      </c>
      <c r="H406" s="36">
        <f>G406/283169000*100</f>
        <v>0.03531460011512559</v>
      </c>
      <c r="I406" s="46">
        <v>100000</v>
      </c>
      <c r="J406" s="46">
        <v>700000</v>
      </c>
      <c r="K406" s="36"/>
      <c r="L406" s="46">
        <v>700000</v>
      </c>
      <c r="M406" s="46">
        <v>500000</v>
      </c>
      <c r="N406" s="46">
        <v>1500000</v>
      </c>
      <c r="O406" s="45">
        <v>1300000</v>
      </c>
      <c r="P406" s="45">
        <v>1300000</v>
      </c>
      <c r="Q406" s="45"/>
    </row>
    <row r="407" spans="1:17" ht="12.75">
      <c r="A407" s="32"/>
      <c r="B407" s="44"/>
      <c r="C407" s="142"/>
      <c r="D407" s="86"/>
      <c r="E407" s="28"/>
      <c r="F407" s="74"/>
      <c r="G407" s="47"/>
      <c r="H407" s="36"/>
      <c r="I407" s="46"/>
      <c r="J407" s="46"/>
      <c r="K407" s="36"/>
      <c r="L407" s="46"/>
      <c r="M407" s="46"/>
      <c r="N407" s="46"/>
      <c r="O407" s="40"/>
      <c r="P407" s="40"/>
      <c r="Q407" s="40"/>
    </row>
    <row r="408" spans="1:17" ht="12.75">
      <c r="A408" s="32"/>
      <c r="B408" s="44">
        <v>4219</v>
      </c>
      <c r="C408" s="30"/>
      <c r="D408" s="29"/>
      <c r="E408" s="28">
        <v>23</v>
      </c>
      <c r="F408" s="74" t="s">
        <v>93</v>
      </c>
      <c r="G408" s="41"/>
      <c r="H408" s="36"/>
      <c r="I408" s="42"/>
      <c r="J408" s="42"/>
      <c r="K408" s="36"/>
      <c r="L408" s="41"/>
      <c r="M408" s="41"/>
      <c r="N408" s="41"/>
      <c r="O408" s="40"/>
      <c r="P408" s="40"/>
      <c r="Q408" s="40"/>
    </row>
    <row r="409" spans="1:17" ht="12.75">
      <c r="A409" s="32"/>
      <c r="B409" s="44"/>
      <c r="C409" s="30"/>
      <c r="D409" s="29"/>
      <c r="E409" s="28"/>
      <c r="F409" s="132"/>
      <c r="G409" s="41"/>
      <c r="H409" s="36"/>
      <c r="I409" s="42"/>
      <c r="J409" s="42"/>
      <c r="K409" s="36"/>
      <c r="L409" s="41"/>
      <c r="M409" s="41"/>
      <c r="N409" s="41"/>
      <c r="O409" s="40"/>
      <c r="P409" s="40"/>
      <c r="Q409" s="40"/>
    </row>
    <row r="410" spans="1:17" ht="27" customHeight="1">
      <c r="A410" s="32"/>
      <c r="B410" s="44">
        <v>499</v>
      </c>
      <c r="C410" s="30"/>
      <c r="D410" s="29"/>
      <c r="E410" s="28">
        <v>24</v>
      </c>
      <c r="F410" s="74" t="s">
        <v>92</v>
      </c>
      <c r="G410" s="41"/>
      <c r="H410" s="36"/>
      <c r="I410" s="42"/>
      <c r="J410" s="42"/>
      <c r="K410" s="36"/>
      <c r="L410" s="41"/>
      <c r="M410" s="41"/>
      <c r="N410" s="41"/>
      <c r="O410" s="40"/>
      <c r="P410" s="40"/>
      <c r="Q410" s="40"/>
    </row>
    <row r="411" spans="1:17" ht="13.5" thickBot="1">
      <c r="A411" s="32"/>
      <c r="B411" s="44"/>
      <c r="C411" s="30"/>
      <c r="D411" s="29"/>
      <c r="E411" s="28"/>
      <c r="F411" s="38"/>
      <c r="G411" s="140"/>
      <c r="H411" s="36"/>
      <c r="I411" s="141"/>
      <c r="J411" s="141"/>
      <c r="K411" s="36"/>
      <c r="L411" s="140"/>
      <c r="M411" s="140"/>
      <c r="N411" s="140"/>
      <c r="O411" s="139"/>
      <c r="P411" s="139"/>
      <c r="Q411" s="139"/>
    </row>
    <row r="412" spans="1:17" ht="13.5" thickBot="1">
      <c r="A412" s="115"/>
      <c r="B412" s="138"/>
      <c r="C412" s="113"/>
      <c r="D412" s="112"/>
      <c r="E412" s="111"/>
      <c r="F412" s="27" t="s">
        <v>91</v>
      </c>
      <c r="G412" s="25" t="e">
        <f>#REF!+#REF!+#REF!+#REF!+#REF!+#REF!+#REF!+#REF!+#REF!</f>
        <v>#REF!</v>
      </c>
      <c r="H412" s="25" t="e">
        <f>#REF!+#REF!+#REF!+#REF!+#REF!+#REF!+#REF!+#REF!+#REF!</f>
        <v>#REF!</v>
      </c>
      <c r="I412" s="26" t="e">
        <f>#REF!+#REF!+#REF!+#REF!+#REF!+#REF!+#REF!+#REF!+#REF!</f>
        <v>#REF!</v>
      </c>
      <c r="J412" s="26" t="e">
        <f>#REF!+#REF!+#REF!+#REF!+#REF!+#REF!+#REF!+#REF!+#REF!</f>
        <v>#REF!</v>
      </c>
      <c r="K412" s="26" t="e">
        <f>#REF!+#REF!+#REF!+#REF!+#REF!+#REF!+#REF!+#REF!+#REF!</f>
        <v>#REF!</v>
      </c>
      <c r="L412" s="26" t="e">
        <f>#REF!+#REF!+#REF!+#REF!+#REF!+#REF!+#REF!+#REF!+#REF!</f>
        <v>#REF!</v>
      </c>
      <c r="M412" s="26" t="e">
        <f>#REF!+#REF!+#REF!+#REF!+#REF!+#REF!+#REF!+#REF!+#REF!</f>
        <v>#REF!</v>
      </c>
      <c r="N412" s="26" t="e">
        <f>#REF!+#REF!+#REF!+#REF!+#REF!+#REF!+#REF!+#REF!+#REF!</f>
        <v>#REF!</v>
      </c>
      <c r="O412" s="24">
        <f>SUM(O260:O411)</f>
        <v>8790600</v>
      </c>
      <c r="P412" s="24">
        <f>SUM(P260:P411)</f>
        <v>9030600</v>
      </c>
      <c r="Q412" s="24"/>
    </row>
    <row r="413" spans="1:17" ht="15.75">
      <c r="A413" s="131"/>
      <c r="B413" s="83"/>
      <c r="C413" s="130">
        <v>30</v>
      </c>
      <c r="D413" s="129"/>
      <c r="E413" s="137"/>
      <c r="F413" s="136" t="s">
        <v>90</v>
      </c>
      <c r="G413" s="134"/>
      <c r="H413" s="15"/>
      <c r="I413" s="135"/>
      <c r="J413" s="135"/>
      <c r="K413" s="15"/>
      <c r="L413" s="134"/>
      <c r="M413" s="134"/>
      <c r="N413" s="134"/>
      <c r="O413" s="66"/>
      <c r="P413" s="66"/>
      <c r="Q413" s="66"/>
    </row>
    <row r="414" spans="1:17" ht="15">
      <c r="A414" s="52">
        <v>97</v>
      </c>
      <c r="B414" s="44"/>
      <c r="C414" s="51"/>
      <c r="D414" s="50">
        <v>10</v>
      </c>
      <c r="E414" s="49"/>
      <c r="F414" s="64" t="s">
        <v>89</v>
      </c>
      <c r="G414" s="62"/>
      <c r="H414" s="36"/>
      <c r="I414" s="63"/>
      <c r="J414" s="63"/>
      <c r="K414" s="36"/>
      <c r="L414" s="62"/>
      <c r="M414" s="62"/>
      <c r="N414" s="62"/>
      <c r="O414" s="39"/>
      <c r="P414" s="39"/>
      <c r="Q414" s="39"/>
    </row>
    <row r="415" spans="1:17" ht="14.25">
      <c r="A415" s="52"/>
      <c r="B415" s="44"/>
      <c r="C415" s="51"/>
      <c r="D415" s="50"/>
      <c r="E415" s="28">
        <v>10</v>
      </c>
      <c r="F415" s="48" t="s">
        <v>88</v>
      </c>
      <c r="G415" s="62"/>
      <c r="H415" s="36"/>
      <c r="I415" s="63"/>
      <c r="J415" s="63"/>
      <c r="K415" s="36"/>
      <c r="L415" s="62"/>
      <c r="M415" s="62"/>
      <c r="N415" s="62"/>
      <c r="O415" s="39"/>
      <c r="P415" s="39"/>
      <c r="Q415" s="39"/>
    </row>
    <row r="416" spans="1:17" ht="12.75">
      <c r="A416" s="52"/>
      <c r="B416" s="44"/>
      <c r="C416" s="51"/>
      <c r="D416" s="50"/>
      <c r="E416" s="28"/>
      <c r="F416" s="133"/>
      <c r="G416" s="62"/>
      <c r="H416" s="36"/>
      <c r="I416" s="63"/>
      <c r="J416" s="63"/>
      <c r="K416" s="36"/>
      <c r="L416" s="62"/>
      <c r="M416" s="62"/>
      <c r="N416" s="62"/>
      <c r="O416" s="39"/>
      <c r="P416" s="39"/>
      <c r="Q416" s="39"/>
    </row>
    <row r="417" spans="1:17" ht="12.75">
      <c r="A417" s="32"/>
      <c r="B417" s="44">
        <v>319</v>
      </c>
      <c r="C417" s="30"/>
      <c r="D417" s="29"/>
      <c r="E417" s="28">
        <v>11</v>
      </c>
      <c r="F417" s="74" t="s">
        <v>87</v>
      </c>
      <c r="G417" s="47">
        <v>300000</v>
      </c>
      <c r="H417" s="36">
        <f>G417/283169000*100</f>
        <v>0.10594380034537679</v>
      </c>
      <c r="I417" s="46">
        <v>300000</v>
      </c>
      <c r="J417" s="46">
        <v>400000</v>
      </c>
      <c r="K417" s="36"/>
      <c r="L417" s="46">
        <v>600000</v>
      </c>
      <c r="M417" s="46">
        <v>300000</v>
      </c>
      <c r="N417" s="46">
        <v>400000</v>
      </c>
      <c r="O417" s="40">
        <v>400000</v>
      </c>
      <c r="P417" s="40">
        <v>400000</v>
      </c>
      <c r="Q417" s="40"/>
    </row>
    <row r="418" spans="1:17" ht="12.75">
      <c r="A418" s="32"/>
      <c r="B418" s="44"/>
      <c r="C418" s="30"/>
      <c r="D418" s="29"/>
      <c r="E418" s="28"/>
      <c r="F418" s="74"/>
      <c r="G418" s="47"/>
      <c r="H418" s="36"/>
      <c r="I418" s="46"/>
      <c r="J418" s="46"/>
      <c r="K418" s="36"/>
      <c r="L418" s="46"/>
      <c r="M418" s="46"/>
      <c r="N418" s="46"/>
      <c r="O418" s="40"/>
      <c r="P418" s="40"/>
      <c r="Q418" s="40"/>
    </row>
    <row r="419" spans="1:17" ht="12.75">
      <c r="A419" s="32"/>
      <c r="B419" s="44">
        <v>319</v>
      </c>
      <c r="C419" s="30"/>
      <c r="D419" s="29"/>
      <c r="E419" s="28">
        <v>12</v>
      </c>
      <c r="F419" s="74" t="s">
        <v>86</v>
      </c>
      <c r="G419" s="47">
        <v>100000</v>
      </c>
      <c r="H419" s="36">
        <f>G419/283169000*100</f>
        <v>0.03531460011512559</v>
      </c>
      <c r="I419" s="46">
        <v>100000</v>
      </c>
      <c r="J419" s="46">
        <v>100000</v>
      </c>
      <c r="K419" s="36"/>
      <c r="L419" s="46">
        <v>100000</v>
      </c>
      <c r="M419" s="46">
        <v>100000</v>
      </c>
      <c r="N419" s="46">
        <v>100000</v>
      </c>
      <c r="O419" s="40">
        <v>150000</v>
      </c>
      <c r="P419" s="40">
        <v>150000</v>
      </c>
      <c r="Q419" s="40"/>
    </row>
    <row r="420" spans="1:17" ht="12.75">
      <c r="A420" s="32"/>
      <c r="B420" s="44"/>
      <c r="C420" s="30"/>
      <c r="D420" s="29"/>
      <c r="E420" s="28"/>
      <c r="F420" s="74"/>
      <c r="G420" s="47"/>
      <c r="H420" s="36"/>
      <c r="I420" s="46"/>
      <c r="J420" s="46"/>
      <c r="K420" s="36"/>
      <c r="L420" s="46"/>
      <c r="M420" s="46"/>
      <c r="N420" s="46"/>
      <c r="O420" s="40"/>
      <c r="P420" s="40"/>
      <c r="Q420" s="40"/>
    </row>
    <row r="421" spans="1:17" ht="12.75">
      <c r="A421" s="32"/>
      <c r="B421" s="44">
        <v>362</v>
      </c>
      <c r="C421" s="30"/>
      <c r="D421" s="29"/>
      <c r="E421" s="28">
        <v>13</v>
      </c>
      <c r="F421" s="74" t="s">
        <v>85</v>
      </c>
      <c r="G421" s="47">
        <v>30000</v>
      </c>
      <c r="H421" s="36">
        <f>G421/283169000*100</f>
        <v>0.010594380034537679</v>
      </c>
      <c r="I421" s="46">
        <v>30000</v>
      </c>
      <c r="J421" s="46">
        <v>50000</v>
      </c>
      <c r="K421" s="36"/>
      <c r="L421" s="46">
        <v>15000</v>
      </c>
      <c r="M421" s="46">
        <v>5000</v>
      </c>
      <c r="N421" s="46">
        <v>5000</v>
      </c>
      <c r="O421" s="40">
        <v>50000</v>
      </c>
      <c r="P421" s="40">
        <v>50000</v>
      </c>
      <c r="Q421" s="40"/>
    </row>
    <row r="422" spans="1:17" ht="12.75">
      <c r="A422" s="32"/>
      <c r="B422" s="44"/>
      <c r="C422" s="30"/>
      <c r="D422" s="29"/>
      <c r="E422" s="28"/>
      <c r="F422" s="132"/>
      <c r="G422" s="47"/>
      <c r="H422" s="36"/>
      <c r="I422" s="46"/>
      <c r="J422" s="46"/>
      <c r="K422" s="36"/>
      <c r="L422" s="46"/>
      <c r="M422" s="46"/>
      <c r="N422" s="46"/>
      <c r="O422" s="40"/>
      <c r="P422" s="40"/>
      <c r="Q422" s="40"/>
    </row>
    <row r="423" spans="1:17" ht="12.75">
      <c r="A423" s="32"/>
      <c r="B423" s="44">
        <v>391</v>
      </c>
      <c r="C423" s="30"/>
      <c r="D423" s="29"/>
      <c r="E423" s="28">
        <v>14</v>
      </c>
      <c r="F423" s="74" t="s">
        <v>84</v>
      </c>
      <c r="G423" s="47">
        <v>350000</v>
      </c>
      <c r="H423" s="36">
        <f>G423/283169000*100</f>
        <v>0.12360110040293959</v>
      </c>
      <c r="I423" s="46">
        <v>350000</v>
      </c>
      <c r="J423" s="46">
        <v>500000</v>
      </c>
      <c r="K423" s="36"/>
      <c r="L423" s="46">
        <v>700000</v>
      </c>
      <c r="M423" s="46">
        <v>600000</v>
      </c>
      <c r="N423" s="46">
        <v>600000</v>
      </c>
      <c r="O423" s="40">
        <v>700000</v>
      </c>
      <c r="P423" s="40">
        <v>700000</v>
      </c>
      <c r="Q423" s="40"/>
    </row>
    <row r="424" spans="1:17" ht="12.75">
      <c r="A424" s="32"/>
      <c r="B424" s="44"/>
      <c r="C424" s="30"/>
      <c r="D424" s="29"/>
      <c r="E424" s="28"/>
      <c r="F424" s="74"/>
      <c r="G424" s="47"/>
      <c r="H424" s="36"/>
      <c r="I424" s="46"/>
      <c r="J424" s="46"/>
      <c r="K424" s="36"/>
      <c r="L424" s="46"/>
      <c r="M424" s="46"/>
      <c r="N424" s="46"/>
      <c r="O424" s="40"/>
      <c r="P424" s="40"/>
      <c r="Q424" s="40"/>
    </row>
    <row r="425" spans="1:17" ht="12.75">
      <c r="A425" s="32"/>
      <c r="B425" s="44">
        <v>392</v>
      </c>
      <c r="C425" s="30"/>
      <c r="D425" s="29"/>
      <c r="E425" s="28">
        <v>15</v>
      </c>
      <c r="F425" s="74" t="s">
        <v>83</v>
      </c>
      <c r="G425" s="47"/>
      <c r="H425" s="36"/>
      <c r="I425" s="46"/>
      <c r="J425" s="46">
        <v>50000</v>
      </c>
      <c r="K425" s="36"/>
      <c r="L425" s="46">
        <v>50000</v>
      </c>
      <c r="M425" s="46">
        <v>50000</v>
      </c>
      <c r="N425" s="46">
        <v>50000</v>
      </c>
      <c r="O425" s="40">
        <v>100</v>
      </c>
      <c r="P425" s="40">
        <v>100</v>
      </c>
      <c r="Q425" s="40"/>
    </row>
    <row r="426" spans="1:17" ht="12.75">
      <c r="A426" s="32"/>
      <c r="B426" s="44"/>
      <c r="C426" s="30"/>
      <c r="D426" s="29"/>
      <c r="E426" s="28"/>
      <c r="F426" s="74"/>
      <c r="G426" s="47"/>
      <c r="H426" s="36"/>
      <c r="I426" s="46"/>
      <c r="J426" s="46"/>
      <c r="K426" s="36"/>
      <c r="L426" s="46"/>
      <c r="M426" s="46"/>
      <c r="N426" s="46"/>
      <c r="O426" s="40"/>
      <c r="P426" s="40"/>
      <c r="Q426" s="40"/>
    </row>
    <row r="427" spans="1:17" ht="12.75">
      <c r="A427" s="32"/>
      <c r="B427" s="44">
        <v>392</v>
      </c>
      <c r="C427" s="30"/>
      <c r="D427" s="29"/>
      <c r="E427" s="28">
        <v>16</v>
      </c>
      <c r="F427" s="74" t="s">
        <v>82</v>
      </c>
      <c r="G427" s="47">
        <v>200000</v>
      </c>
      <c r="H427" s="36">
        <f>G427/283169000*100</f>
        <v>0.07062920023025118</v>
      </c>
      <c r="I427" s="46">
        <v>200000</v>
      </c>
      <c r="J427" s="46">
        <v>300000</v>
      </c>
      <c r="K427" s="36"/>
      <c r="L427" s="46">
        <v>200000</v>
      </c>
      <c r="M427" s="46">
        <v>250000</v>
      </c>
      <c r="N427" s="46">
        <v>250000</v>
      </c>
      <c r="O427" s="40">
        <v>250000</v>
      </c>
      <c r="P427" s="40">
        <v>200000</v>
      </c>
      <c r="Q427" s="40"/>
    </row>
    <row r="428" spans="1:17" ht="12.75">
      <c r="A428" s="32"/>
      <c r="B428" s="44"/>
      <c r="C428" s="30"/>
      <c r="D428" s="29"/>
      <c r="E428" s="28"/>
      <c r="F428" s="74"/>
      <c r="G428" s="47"/>
      <c r="H428" s="36"/>
      <c r="I428" s="46"/>
      <c r="J428" s="46"/>
      <c r="K428" s="47"/>
      <c r="L428" s="46"/>
      <c r="M428" s="46"/>
      <c r="N428" s="46"/>
      <c r="O428" s="40"/>
      <c r="P428" s="40"/>
      <c r="Q428" s="40"/>
    </row>
    <row r="429" spans="1:17" ht="12.75">
      <c r="A429" s="32"/>
      <c r="B429" s="44">
        <v>391</v>
      </c>
      <c r="C429" s="30"/>
      <c r="D429" s="29"/>
      <c r="E429" s="28">
        <v>17</v>
      </c>
      <c r="F429" s="74" t="s">
        <v>81</v>
      </c>
      <c r="G429" s="47">
        <v>200000</v>
      </c>
      <c r="H429" s="36">
        <f>G429/283169000*100</f>
        <v>0.07062920023025118</v>
      </c>
      <c r="I429" s="46">
        <v>200000</v>
      </c>
      <c r="J429" s="46">
        <v>500000</v>
      </c>
      <c r="K429" s="36"/>
      <c r="L429" s="46">
        <v>200000</v>
      </c>
      <c r="M429" s="46">
        <v>100000</v>
      </c>
      <c r="N429" s="46">
        <v>300000</v>
      </c>
      <c r="O429" s="40">
        <v>300000</v>
      </c>
      <c r="P429" s="40">
        <v>300000</v>
      </c>
      <c r="Q429" s="40"/>
    </row>
    <row r="430" spans="1:17" ht="12.75">
      <c r="A430" s="32"/>
      <c r="B430" s="44">
        <v>329</v>
      </c>
      <c r="C430" s="30"/>
      <c r="D430" s="29"/>
      <c r="E430" s="28">
        <v>18</v>
      </c>
      <c r="F430" s="74" t="s">
        <v>80</v>
      </c>
      <c r="G430" s="47"/>
      <c r="H430" s="36"/>
      <c r="I430" s="46"/>
      <c r="J430" s="46"/>
      <c r="K430" s="36"/>
      <c r="L430" s="46"/>
      <c r="M430" s="46"/>
      <c r="N430" s="46"/>
      <c r="O430" s="40"/>
      <c r="P430" s="40"/>
      <c r="Q430" s="40"/>
    </row>
    <row r="431" spans="1:17" ht="14.25">
      <c r="A431" s="32"/>
      <c r="B431" s="44"/>
      <c r="C431" s="51"/>
      <c r="D431" s="50"/>
      <c r="E431" s="28">
        <v>20</v>
      </c>
      <c r="F431" s="48" t="s">
        <v>79</v>
      </c>
      <c r="G431" s="47"/>
      <c r="H431" s="36"/>
      <c r="I431" s="46"/>
      <c r="J431" s="46"/>
      <c r="K431" s="36"/>
      <c r="L431" s="46"/>
      <c r="M431" s="46"/>
      <c r="N431" s="46"/>
      <c r="O431" s="40"/>
      <c r="P431" s="40"/>
      <c r="Q431" s="40"/>
    </row>
    <row r="432" spans="1:17" ht="12.75">
      <c r="A432" s="32"/>
      <c r="B432" s="44">
        <v>419</v>
      </c>
      <c r="C432" s="30"/>
      <c r="D432" s="29"/>
      <c r="E432" s="28">
        <v>21</v>
      </c>
      <c r="F432" s="74" t="s">
        <v>78</v>
      </c>
      <c r="G432" s="47">
        <v>400000</v>
      </c>
      <c r="H432" s="36">
        <f>G432/283169000*100</f>
        <v>0.14125840046050236</v>
      </c>
      <c r="I432" s="46">
        <v>400000</v>
      </c>
      <c r="J432" s="46">
        <v>1000000</v>
      </c>
      <c r="K432" s="36"/>
      <c r="L432" s="46">
        <v>3000000</v>
      </c>
      <c r="M432" s="46">
        <v>1500000</v>
      </c>
      <c r="N432" s="46">
        <v>3000000</v>
      </c>
      <c r="O432" s="40">
        <v>7500000</v>
      </c>
      <c r="P432" s="581">
        <v>7500000</v>
      </c>
      <c r="Q432" s="40"/>
    </row>
    <row r="433" spans="1:17" ht="12.75">
      <c r="A433" s="32"/>
      <c r="B433" s="44"/>
      <c r="C433" s="30"/>
      <c r="D433" s="29"/>
      <c r="E433" s="28"/>
      <c r="F433" s="74"/>
      <c r="G433" s="47"/>
      <c r="H433" s="36"/>
      <c r="I433" s="46"/>
      <c r="J433" s="46"/>
      <c r="K433" s="36"/>
      <c r="L433" s="46"/>
      <c r="M433" s="46"/>
      <c r="N433" s="46"/>
      <c r="O433" s="40"/>
      <c r="P433" s="40"/>
      <c r="Q433" s="40"/>
    </row>
    <row r="434" spans="1:17" ht="12.75">
      <c r="A434" s="32"/>
      <c r="B434" s="44">
        <v>4121</v>
      </c>
      <c r="C434" s="30"/>
      <c r="D434" s="29"/>
      <c r="E434" s="28">
        <v>22</v>
      </c>
      <c r="F434" s="74" t="s">
        <v>77</v>
      </c>
      <c r="G434" s="47">
        <v>300000</v>
      </c>
      <c r="H434" s="36">
        <f>G434/283169000*100</f>
        <v>0.10594380034537679</v>
      </c>
      <c r="I434" s="46">
        <v>300000</v>
      </c>
      <c r="J434" s="46">
        <v>700000</v>
      </c>
      <c r="K434" s="36"/>
      <c r="L434" s="46">
        <v>700000</v>
      </c>
      <c r="M434" s="46">
        <v>500000</v>
      </c>
      <c r="N434" s="46">
        <v>1000000</v>
      </c>
      <c r="O434" s="40">
        <v>800000</v>
      </c>
      <c r="P434" s="40">
        <v>800000</v>
      </c>
      <c r="Q434" s="40"/>
    </row>
    <row r="435" spans="1:17" ht="12.75">
      <c r="A435" s="32"/>
      <c r="B435" s="44"/>
      <c r="C435" s="30"/>
      <c r="D435" s="29"/>
      <c r="E435" s="28"/>
      <c r="F435" s="74"/>
      <c r="G435" s="47"/>
      <c r="H435" s="36"/>
      <c r="I435" s="46"/>
      <c r="J435" s="46"/>
      <c r="K435" s="36"/>
      <c r="L435" s="46"/>
      <c r="M435" s="46"/>
      <c r="N435" s="46"/>
      <c r="O435" s="40"/>
      <c r="P435" s="40"/>
      <c r="Q435" s="40"/>
    </row>
    <row r="436" spans="1:17" ht="12.75">
      <c r="A436" s="32"/>
      <c r="B436" s="44">
        <v>419</v>
      </c>
      <c r="C436" s="30"/>
      <c r="D436" s="29"/>
      <c r="E436" s="28">
        <v>23</v>
      </c>
      <c r="F436" s="74" t="s">
        <v>76</v>
      </c>
      <c r="G436" s="47">
        <v>100</v>
      </c>
      <c r="H436" s="36">
        <f>G436/283169000*100</f>
        <v>3.53146001151256E-05</v>
      </c>
      <c r="I436" s="46">
        <v>100</v>
      </c>
      <c r="J436" s="46">
        <v>100</v>
      </c>
      <c r="K436" s="36"/>
      <c r="L436" s="46">
        <v>100</v>
      </c>
      <c r="M436" s="46"/>
      <c r="N436" s="46">
        <v>60000</v>
      </c>
      <c r="O436" s="40"/>
      <c r="P436" s="40"/>
      <c r="Q436" s="40"/>
    </row>
    <row r="437" spans="1:17" ht="12.75">
      <c r="A437" s="52"/>
      <c r="B437" s="44"/>
      <c r="C437" s="30"/>
      <c r="D437" s="29"/>
      <c r="E437" s="28"/>
      <c r="F437" s="74"/>
      <c r="G437" s="62"/>
      <c r="H437" s="36"/>
      <c r="I437" s="63"/>
      <c r="J437" s="63"/>
      <c r="K437" s="36"/>
      <c r="L437" s="46"/>
      <c r="M437" s="46"/>
      <c r="N437" s="46"/>
      <c r="O437" s="39"/>
      <c r="P437" s="39"/>
      <c r="Q437" s="39"/>
    </row>
    <row r="438" spans="1:17" ht="12.75">
      <c r="A438" s="52"/>
      <c r="B438" s="44">
        <v>429</v>
      </c>
      <c r="C438" s="30"/>
      <c r="D438" s="29"/>
      <c r="E438" s="28">
        <v>24</v>
      </c>
      <c r="F438" s="74" t="s">
        <v>75</v>
      </c>
      <c r="G438" s="62"/>
      <c r="H438" s="36"/>
      <c r="I438" s="63"/>
      <c r="J438" s="63"/>
      <c r="K438" s="36"/>
      <c r="L438" s="46"/>
      <c r="M438" s="46"/>
      <c r="N438" s="46"/>
      <c r="O438" s="39"/>
      <c r="P438" s="39"/>
      <c r="Q438" s="39"/>
    </row>
    <row r="439" spans="1:17" ht="12.75">
      <c r="A439" s="32"/>
      <c r="B439" s="44"/>
      <c r="C439" s="30"/>
      <c r="D439" s="29"/>
      <c r="E439" s="28"/>
      <c r="F439" s="74"/>
      <c r="G439" s="47"/>
      <c r="H439" s="36"/>
      <c r="I439" s="46"/>
      <c r="J439" s="46"/>
      <c r="K439" s="36"/>
      <c r="L439" s="46"/>
      <c r="M439" s="46"/>
      <c r="N439" s="46"/>
      <c r="O439" s="40"/>
      <c r="P439" s="40"/>
      <c r="Q439" s="40"/>
    </row>
    <row r="440" spans="1:17" ht="12.75">
      <c r="A440" s="32"/>
      <c r="B440" s="44">
        <v>4122</v>
      </c>
      <c r="C440" s="30"/>
      <c r="D440" s="29"/>
      <c r="E440" s="28">
        <v>25</v>
      </c>
      <c r="F440" s="74" t="s">
        <v>74</v>
      </c>
      <c r="G440" s="47">
        <v>1000000</v>
      </c>
      <c r="H440" s="36">
        <f>G440/283169000*100</f>
        <v>0.353146001151256</v>
      </c>
      <c r="I440" s="46">
        <v>1000000</v>
      </c>
      <c r="J440" s="46">
        <v>3000000</v>
      </c>
      <c r="K440" s="36"/>
      <c r="L440" s="46">
        <v>3000000</v>
      </c>
      <c r="M440" s="46">
        <v>2000000</v>
      </c>
      <c r="N440" s="46">
        <v>1500000</v>
      </c>
      <c r="O440" s="40">
        <v>500000</v>
      </c>
      <c r="P440" s="40">
        <v>3000000</v>
      </c>
      <c r="Q440" s="40"/>
    </row>
    <row r="441" spans="1:17" ht="12.75">
      <c r="A441" s="32"/>
      <c r="B441" s="44"/>
      <c r="C441" s="30"/>
      <c r="D441" s="29"/>
      <c r="E441" s="28"/>
      <c r="F441" s="74"/>
      <c r="G441" s="47"/>
      <c r="H441" s="36"/>
      <c r="I441" s="46"/>
      <c r="J441" s="46"/>
      <c r="K441" s="36"/>
      <c r="L441" s="47"/>
      <c r="M441" s="47"/>
      <c r="N441" s="47"/>
      <c r="O441" s="40"/>
      <c r="P441" s="40"/>
      <c r="Q441" s="40"/>
    </row>
    <row r="442" spans="1:17" ht="12.75">
      <c r="A442" s="32"/>
      <c r="B442" s="44">
        <v>4113</v>
      </c>
      <c r="C442" s="30"/>
      <c r="D442" s="29"/>
      <c r="E442" s="28">
        <v>27</v>
      </c>
      <c r="F442" s="74" t="s">
        <v>73</v>
      </c>
      <c r="G442" s="47"/>
      <c r="H442" s="36"/>
      <c r="I442" s="46"/>
      <c r="J442" s="46"/>
      <c r="K442" s="36"/>
      <c r="L442" s="47"/>
      <c r="M442" s="47"/>
      <c r="N442" s="47"/>
      <c r="O442" s="40"/>
      <c r="P442" s="40"/>
      <c r="Q442" s="40"/>
    </row>
    <row r="443" spans="1:17" ht="12.75">
      <c r="A443" s="32"/>
      <c r="B443" s="44"/>
      <c r="C443" s="30"/>
      <c r="D443" s="29"/>
      <c r="E443" s="28"/>
      <c r="F443" s="74"/>
      <c r="G443" s="47"/>
      <c r="H443" s="36"/>
      <c r="I443" s="46"/>
      <c r="J443" s="46"/>
      <c r="K443" s="36"/>
      <c r="L443" s="47"/>
      <c r="M443" s="47"/>
      <c r="N443" s="47"/>
      <c r="O443" s="40"/>
      <c r="P443" s="40"/>
      <c r="Q443" s="40"/>
    </row>
    <row r="444" spans="1:17" ht="12.75">
      <c r="A444" s="32"/>
      <c r="B444" s="44">
        <v>419</v>
      </c>
      <c r="C444" s="30"/>
      <c r="D444" s="29"/>
      <c r="E444" s="28">
        <v>29</v>
      </c>
      <c r="F444" s="74" t="s">
        <v>72</v>
      </c>
      <c r="G444" s="47">
        <v>300000</v>
      </c>
      <c r="H444" s="36">
        <f>G444/283169000*100</f>
        <v>0.10594380034537679</v>
      </c>
      <c r="I444" s="46">
        <v>300000</v>
      </c>
      <c r="J444" s="46">
        <v>2000000</v>
      </c>
      <c r="K444" s="36"/>
      <c r="L444" s="46">
        <v>1500000</v>
      </c>
      <c r="M444" s="46">
        <v>1000000</v>
      </c>
      <c r="N444" s="46">
        <v>500000</v>
      </c>
      <c r="O444" s="40">
        <v>200000</v>
      </c>
      <c r="P444" s="40">
        <v>200000</v>
      </c>
      <c r="Q444" s="40"/>
    </row>
    <row r="445" spans="1:17" ht="12.75">
      <c r="A445" s="32"/>
      <c r="B445" s="44"/>
      <c r="C445" s="30"/>
      <c r="D445" s="29"/>
      <c r="E445" s="28"/>
      <c r="F445" s="74"/>
      <c r="G445" s="47"/>
      <c r="H445" s="36"/>
      <c r="I445" s="46"/>
      <c r="J445" s="46"/>
      <c r="K445" s="36"/>
      <c r="L445" s="47"/>
      <c r="M445" s="47"/>
      <c r="N445" s="47"/>
      <c r="O445" s="40"/>
      <c r="P445" s="40"/>
      <c r="Q445" s="40"/>
    </row>
    <row r="446" spans="1:17" ht="12.75">
      <c r="A446" s="32"/>
      <c r="B446" s="44">
        <v>419</v>
      </c>
      <c r="C446" s="30"/>
      <c r="D446" s="29"/>
      <c r="E446" s="28">
        <v>30</v>
      </c>
      <c r="F446" s="74" t="s">
        <v>71</v>
      </c>
      <c r="G446" s="47"/>
      <c r="H446" s="36"/>
      <c r="I446" s="46"/>
      <c r="J446" s="46"/>
      <c r="K446" s="36"/>
      <c r="L446" s="47"/>
      <c r="M446" s="47"/>
      <c r="N446" s="47"/>
      <c r="O446" s="40"/>
      <c r="P446" s="40"/>
      <c r="Q446" s="40"/>
    </row>
    <row r="447" spans="1:17" ht="12.75">
      <c r="A447" s="32"/>
      <c r="B447" s="44">
        <v>419</v>
      </c>
      <c r="C447" s="30"/>
      <c r="D447" s="29"/>
      <c r="E447" s="28">
        <v>31</v>
      </c>
      <c r="F447" s="74" t="s">
        <v>70</v>
      </c>
      <c r="G447" s="47"/>
      <c r="H447" s="36"/>
      <c r="I447" s="46"/>
      <c r="J447" s="46"/>
      <c r="K447" s="36"/>
      <c r="L447" s="47"/>
      <c r="M447" s="47"/>
      <c r="N447" s="47"/>
      <c r="O447" s="40"/>
      <c r="P447" s="40"/>
      <c r="Q447" s="40"/>
    </row>
    <row r="448" spans="1:17" ht="12.75">
      <c r="A448" s="32"/>
      <c r="B448" s="44"/>
      <c r="C448" s="30"/>
      <c r="D448" s="29"/>
      <c r="E448" s="28"/>
      <c r="F448" s="123"/>
      <c r="G448" s="47"/>
      <c r="H448" s="36"/>
      <c r="I448" s="46"/>
      <c r="J448" s="46"/>
      <c r="K448" s="36"/>
      <c r="L448" s="47"/>
      <c r="M448" s="47"/>
      <c r="N448" s="47"/>
      <c r="O448" s="40"/>
      <c r="P448" s="40"/>
      <c r="Q448" s="40"/>
    </row>
    <row r="449" spans="1:17" ht="18.75" customHeight="1" thickBot="1">
      <c r="A449" s="115"/>
      <c r="B449" s="114">
        <v>419</v>
      </c>
      <c r="C449" s="113"/>
      <c r="D449" s="112"/>
      <c r="E449" s="111">
        <v>32</v>
      </c>
      <c r="F449" s="110" t="s">
        <v>69</v>
      </c>
      <c r="G449" s="109">
        <v>20000</v>
      </c>
      <c r="H449" s="108">
        <f>G449/283169000*100</f>
        <v>0.0070629200230251194</v>
      </c>
      <c r="I449" s="107">
        <v>20000</v>
      </c>
      <c r="J449" s="107">
        <v>500000</v>
      </c>
      <c r="K449" s="108"/>
      <c r="L449" s="107">
        <v>500000</v>
      </c>
      <c r="M449" s="107">
        <v>300000</v>
      </c>
      <c r="N449" s="107">
        <v>200000</v>
      </c>
      <c r="O449" s="106">
        <v>50000</v>
      </c>
      <c r="P449" s="106">
        <v>50000</v>
      </c>
      <c r="Q449" s="106"/>
    </row>
    <row r="450" spans="1:17" ht="15">
      <c r="A450" s="131">
        <v>89</v>
      </c>
      <c r="B450" s="83"/>
      <c r="C450" s="130"/>
      <c r="D450" s="129">
        <v>20</v>
      </c>
      <c r="E450" s="80"/>
      <c r="F450" s="128" t="s">
        <v>68</v>
      </c>
      <c r="G450" s="78"/>
      <c r="H450" s="15"/>
      <c r="I450" s="77"/>
      <c r="J450" s="77"/>
      <c r="K450" s="15"/>
      <c r="L450" s="78"/>
      <c r="M450" s="78"/>
      <c r="N450" s="78"/>
      <c r="O450" s="76"/>
      <c r="P450" s="76"/>
      <c r="Q450" s="75"/>
    </row>
    <row r="451" spans="1:17" ht="14.25">
      <c r="A451" s="52"/>
      <c r="B451" s="44"/>
      <c r="C451" s="51"/>
      <c r="D451" s="50"/>
      <c r="E451" s="28">
        <v>10</v>
      </c>
      <c r="F451" s="48" t="s">
        <v>62</v>
      </c>
      <c r="G451" s="41"/>
      <c r="H451" s="36"/>
      <c r="I451" s="42"/>
      <c r="J451" s="42"/>
      <c r="K451" s="36"/>
      <c r="L451" s="41"/>
      <c r="M451" s="41"/>
      <c r="N451" s="41"/>
      <c r="O451" s="40"/>
      <c r="P451" s="40"/>
      <c r="Q451" s="40"/>
    </row>
    <row r="452" spans="1:17" ht="12.75">
      <c r="A452" s="32"/>
      <c r="B452" s="44"/>
      <c r="C452" s="51"/>
      <c r="D452" s="50"/>
      <c r="E452" s="28"/>
      <c r="F452" s="127"/>
      <c r="G452" s="41"/>
      <c r="H452" s="36"/>
      <c r="I452" s="42"/>
      <c r="J452" s="42"/>
      <c r="K452" s="36"/>
      <c r="L452" s="41"/>
      <c r="M452" s="41"/>
      <c r="N452" s="41"/>
      <c r="O452" s="40"/>
      <c r="P452" s="40"/>
      <c r="Q452" s="40"/>
    </row>
    <row r="453" spans="1:17" ht="12.75">
      <c r="A453" s="32"/>
      <c r="B453" s="44">
        <v>4123</v>
      </c>
      <c r="C453" s="30"/>
      <c r="D453" s="29"/>
      <c r="E453" s="28">
        <v>11</v>
      </c>
      <c r="F453" s="74" t="s">
        <v>67</v>
      </c>
      <c r="G453" s="41"/>
      <c r="H453" s="36"/>
      <c r="I453" s="42"/>
      <c r="J453" s="42"/>
      <c r="K453" s="36"/>
      <c r="L453" s="41"/>
      <c r="M453" s="41"/>
      <c r="N453" s="41"/>
      <c r="O453" s="40"/>
      <c r="P453" s="40"/>
      <c r="Q453" s="40"/>
    </row>
    <row r="454" spans="1:17" ht="12.75">
      <c r="A454" s="32"/>
      <c r="B454" s="31"/>
      <c r="C454" s="30"/>
      <c r="D454" s="29"/>
      <c r="E454" s="28"/>
      <c r="F454" s="74"/>
      <c r="G454" s="41"/>
      <c r="H454" s="36"/>
      <c r="I454" s="42"/>
      <c r="J454" s="42"/>
      <c r="K454" s="36"/>
      <c r="L454" s="41"/>
      <c r="M454" s="41"/>
      <c r="N454" s="41"/>
      <c r="O454" s="40"/>
      <c r="P454" s="40"/>
      <c r="Q454" s="40"/>
    </row>
    <row r="455" spans="1:17" ht="12.75">
      <c r="A455" s="32"/>
      <c r="B455" s="44">
        <v>4123</v>
      </c>
      <c r="C455" s="30"/>
      <c r="D455" s="29"/>
      <c r="E455" s="28">
        <v>12</v>
      </c>
      <c r="F455" s="74" t="s">
        <v>66</v>
      </c>
      <c r="G455" s="41"/>
      <c r="H455" s="36"/>
      <c r="I455" s="42"/>
      <c r="J455" s="42"/>
      <c r="K455" s="36"/>
      <c r="L455" s="41"/>
      <c r="M455" s="41"/>
      <c r="N455" s="41"/>
      <c r="O455" s="40"/>
      <c r="P455" s="40"/>
      <c r="Q455" s="40"/>
    </row>
    <row r="456" spans="1:17" ht="12.75">
      <c r="A456" s="32"/>
      <c r="B456" s="44"/>
      <c r="C456" s="30"/>
      <c r="D456" s="29"/>
      <c r="E456" s="28"/>
      <c r="F456" s="74"/>
      <c r="G456" s="41"/>
      <c r="H456" s="36"/>
      <c r="I456" s="42"/>
      <c r="J456" s="42"/>
      <c r="K456" s="41"/>
      <c r="L456" s="41"/>
      <c r="M456" s="41"/>
      <c r="N456" s="41"/>
      <c r="O456" s="40"/>
      <c r="P456" s="40"/>
      <c r="Q456" s="40"/>
    </row>
    <row r="457" spans="1:17" ht="12.75">
      <c r="A457" s="32"/>
      <c r="B457" s="44">
        <v>419</v>
      </c>
      <c r="C457" s="30"/>
      <c r="D457" s="29"/>
      <c r="E457" s="28">
        <v>13</v>
      </c>
      <c r="F457" s="74" t="s">
        <v>65</v>
      </c>
      <c r="G457" s="125"/>
      <c r="H457" s="36"/>
      <c r="I457" s="126"/>
      <c r="J457" s="126"/>
      <c r="K457" s="36"/>
      <c r="L457" s="125"/>
      <c r="M457" s="125"/>
      <c r="N457" s="125"/>
      <c r="O457" s="124"/>
      <c r="P457" s="124"/>
      <c r="Q457" s="124"/>
    </row>
    <row r="458" spans="1:17" ht="12.75">
      <c r="A458" s="32"/>
      <c r="B458" s="44"/>
      <c r="C458" s="30"/>
      <c r="D458" s="29"/>
      <c r="E458" s="28"/>
      <c r="F458" s="74"/>
      <c r="G458" s="125"/>
      <c r="H458" s="36"/>
      <c r="I458" s="126"/>
      <c r="J458" s="126"/>
      <c r="K458" s="36"/>
      <c r="L458" s="125"/>
      <c r="M458" s="125"/>
      <c r="N458" s="125"/>
      <c r="O458" s="124"/>
      <c r="P458" s="124"/>
      <c r="Q458" s="124"/>
    </row>
    <row r="459" spans="1:17" ht="12.75">
      <c r="A459" s="32"/>
      <c r="B459" s="44">
        <v>399</v>
      </c>
      <c r="C459" s="30"/>
      <c r="D459" s="29"/>
      <c r="E459" s="28">
        <v>14</v>
      </c>
      <c r="F459" s="74" t="s">
        <v>60</v>
      </c>
      <c r="G459" s="47">
        <v>1200000</v>
      </c>
      <c r="H459" s="36">
        <f>G459/283169000*100</f>
        <v>0.42377520138150715</v>
      </c>
      <c r="I459" s="46">
        <v>1200000</v>
      </c>
      <c r="J459" s="46">
        <v>2000000</v>
      </c>
      <c r="K459" s="36"/>
      <c r="L459" s="46">
        <v>3000000</v>
      </c>
      <c r="M459" s="46">
        <v>2000000</v>
      </c>
      <c r="N459" s="46">
        <v>4000000</v>
      </c>
      <c r="O459" s="40">
        <v>100</v>
      </c>
      <c r="P459" s="40">
        <v>100</v>
      </c>
      <c r="Q459" s="40"/>
    </row>
    <row r="460" spans="1:17" ht="12.75">
      <c r="A460" s="52"/>
      <c r="B460" s="44"/>
      <c r="C460" s="30"/>
      <c r="D460" s="29"/>
      <c r="E460" s="28"/>
      <c r="F460" s="74"/>
      <c r="G460" s="62"/>
      <c r="H460" s="36"/>
      <c r="I460" s="63"/>
      <c r="J460" s="63"/>
      <c r="K460" s="36"/>
      <c r="L460" s="46"/>
      <c r="M460" s="46"/>
      <c r="N460" s="46"/>
      <c r="O460" s="39"/>
      <c r="P460" s="39"/>
      <c r="Q460" s="39"/>
    </row>
    <row r="461" spans="1:17" ht="14.25">
      <c r="A461" s="32"/>
      <c r="B461" s="44"/>
      <c r="C461" s="51"/>
      <c r="D461" s="50"/>
      <c r="E461" s="28">
        <v>20</v>
      </c>
      <c r="F461" s="48" t="s">
        <v>64</v>
      </c>
      <c r="G461" s="47"/>
      <c r="H461" s="36"/>
      <c r="I461" s="46"/>
      <c r="J461" s="46"/>
      <c r="K461" s="36"/>
      <c r="L461" s="46"/>
      <c r="M461" s="46"/>
      <c r="N461" s="46"/>
      <c r="O461" s="40"/>
      <c r="P461" s="40"/>
      <c r="Q461" s="40"/>
    </row>
    <row r="462" spans="1:17" ht="14.25">
      <c r="A462" s="52"/>
      <c r="B462" s="44"/>
      <c r="C462" s="51"/>
      <c r="D462" s="50"/>
      <c r="E462" s="28"/>
      <c r="F462" s="48"/>
      <c r="G462" s="62"/>
      <c r="H462" s="36"/>
      <c r="I462" s="63"/>
      <c r="J462" s="63"/>
      <c r="K462" s="36"/>
      <c r="L462" s="46"/>
      <c r="M462" s="46"/>
      <c r="N462" s="46"/>
      <c r="O462" s="39"/>
      <c r="P462" s="39"/>
      <c r="Q462" s="39"/>
    </row>
    <row r="463" spans="1:17" ht="12.75">
      <c r="A463" s="52"/>
      <c r="B463" s="44">
        <v>332</v>
      </c>
      <c r="C463" s="30"/>
      <c r="D463" s="29"/>
      <c r="E463" s="28">
        <v>21</v>
      </c>
      <c r="F463" s="74" t="s">
        <v>61</v>
      </c>
      <c r="G463" s="47">
        <v>20000000</v>
      </c>
      <c r="H463" s="36">
        <f>G463/283169000*100</f>
        <v>7.06292002302512</v>
      </c>
      <c r="I463" s="46">
        <v>20000000</v>
      </c>
      <c r="J463" s="46">
        <v>20000000</v>
      </c>
      <c r="K463" s="36"/>
      <c r="L463" s="46">
        <v>30000000</v>
      </c>
      <c r="M463" s="46">
        <v>32000000</v>
      </c>
      <c r="N463" s="46">
        <v>36000000</v>
      </c>
      <c r="O463" s="40">
        <v>35369270</v>
      </c>
      <c r="P463" s="40">
        <v>25000000</v>
      </c>
      <c r="Q463" s="40"/>
    </row>
    <row r="464" spans="1:17" ht="15">
      <c r="A464" s="52">
        <v>87</v>
      </c>
      <c r="B464" s="44"/>
      <c r="C464" s="51"/>
      <c r="D464" s="50">
        <v>30</v>
      </c>
      <c r="E464" s="49"/>
      <c r="F464" s="64" t="s">
        <v>63</v>
      </c>
      <c r="G464" s="41"/>
      <c r="H464" s="36"/>
      <c r="I464" s="42"/>
      <c r="J464" s="42"/>
      <c r="K464" s="36"/>
      <c r="L464" s="41"/>
      <c r="M464" s="41"/>
      <c r="N464" s="41"/>
      <c r="O464" s="40"/>
      <c r="P464" s="40"/>
      <c r="Q464" s="40"/>
    </row>
    <row r="465" spans="1:19" ht="15">
      <c r="A465" s="32"/>
      <c r="B465" s="44"/>
      <c r="C465" s="30"/>
      <c r="D465" s="29"/>
      <c r="E465" s="28"/>
      <c r="F465" s="64"/>
      <c r="G465" s="41"/>
      <c r="H465" s="36"/>
      <c r="I465" s="42"/>
      <c r="J465" s="42"/>
      <c r="K465" s="36"/>
      <c r="L465" s="41"/>
      <c r="M465" s="41"/>
      <c r="N465" s="41"/>
      <c r="O465" s="40"/>
      <c r="P465" s="40"/>
      <c r="Q465" s="40"/>
      <c r="S465" s="72"/>
    </row>
    <row r="466" spans="1:17" ht="14.25">
      <c r="A466" s="32"/>
      <c r="B466" s="44"/>
      <c r="C466" s="30"/>
      <c r="D466" s="29"/>
      <c r="E466" s="28">
        <v>10</v>
      </c>
      <c r="F466" s="48" t="s">
        <v>62</v>
      </c>
      <c r="G466" s="41"/>
      <c r="H466" s="36"/>
      <c r="I466" s="42"/>
      <c r="J466" s="42"/>
      <c r="K466" s="36"/>
      <c r="L466" s="41"/>
      <c r="M466" s="41"/>
      <c r="N466" s="41"/>
      <c r="O466" s="40"/>
      <c r="P466" s="40"/>
      <c r="Q466" s="40"/>
    </row>
    <row r="467" spans="1:17" ht="12.75">
      <c r="A467" s="32"/>
      <c r="B467" s="44"/>
      <c r="C467" s="51"/>
      <c r="D467" s="50"/>
      <c r="E467" s="28"/>
      <c r="F467" s="123"/>
      <c r="G467" s="47"/>
      <c r="H467" s="36"/>
      <c r="I467" s="46"/>
      <c r="J467" s="46"/>
      <c r="K467" s="36"/>
      <c r="L467" s="47"/>
      <c r="M467" s="47"/>
      <c r="N467" s="47"/>
      <c r="O467" s="40"/>
      <c r="P467" s="40"/>
      <c r="Q467" s="40"/>
    </row>
    <row r="468" spans="1:17" ht="12.75">
      <c r="A468" s="32"/>
      <c r="B468" s="44">
        <v>333</v>
      </c>
      <c r="C468" s="30"/>
      <c r="D468" s="29"/>
      <c r="E468" s="28">
        <v>11</v>
      </c>
      <c r="F468" s="74" t="s">
        <v>61</v>
      </c>
      <c r="G468" s="47">
        <v>7570000</v>
      </c>
      <c r="H468" s="36">
        <f>G468/283169000*100</f>
        <v>2.673315228715008</v>
      </c>
      <c r="I468" s="46">
        <v>7570000</v>
      </c>
      <c r="J468" s="46">
        <v>7570000</v>
      </c>
      <c r="K468" s="36"/>
      <c r="L468" s="46">
        <v>8000000</v>
      </c>
      <c r="M468" s="46">
        <v>10000000</v>
      </c>
      <c r="N468" s="46">
        <v>12500000</v>
      </c>
      <c r="O468" s="40">
        <v>10000000</v>
      </c>
      <c r="P468" s="40">
        <v>11000000</v>
      </c>
      <c r="Q468" s="40"/>
    </row>
    <row r="469" spans="1:17" ht="12.75">
      <c r="A469" s="32"/>
      <c r="B469" s="44"/>
      <c r="C469" s="30"/>
      <c r="D469" s="29"/>
      <c r="E469" s="28"/>
      <c r="F469" s="74"/>
      <c r="G469" s="47"/>
      <c r="H469" s="36"/>
      <c r="I469" s="46"/>
      <c r="J469" s="46"/>
      <c r="K469" s="36"/>
      <c r="L469" s="46"/>
      <c r="M469" s="46"/>
      <c r="N469" s="46"/>
      <c r="O469" s="40"/>
      <c r="P469" s="40"/>
      <c r="Q469" s="40"/>
    </row>
    <row r="470" spans="1:17" ht="12.75">
      <c r="A470" s="52"/>
      <c r="B470" s="44">
        <v>399</v>
      </c>
      <c r="C470" s="30"/>
      <c r="D470" s="29"/>
      <c r="E470" s="28">
        <v>12</v>
      </c>
      <c r="F470" s="74" t="s">
        <v>60</v>
      </c>
      <c r="G470" s="47">
        <v>250000</v>
      </c>
      <c r="H470" s="36">
        <f>G470/283169000*100</f>
        <v>0.088286500287814</v>
      </c>
      <c r="I470" s="46">
        <v>250000</v>
      </c>
      <c r="J470" s="46">
        <v>250000</v>
      </c>
      <c r="K470" s="36"/>
      <c r="L470" s="46">
        <v>250000</v>
      </c>
      <c r="M470" s="46">
        <v>200000</v>
      </c>
      <c r="N470" s="46">
        <v>200000</v>
      </c>
      <c r="O470" s="40">
        <v>400000</v>
      </c>
      <c r="P470" s="40">
        <v>400000</v>
      </c>
      <c r="Q470" s="40"/>
    </row>
    <row r="471" spans="1:17" ht="13.5" thickBot="1">
      <c r="A471" s="52"/>
      <c r="B471" s="44"/>
      <c r="C471" s="122"/>
      <c r="D471" s="121"/>
      <c r="E471" s="120"/>
      <c r="F471" s="119"/>
      <c r="G471" s="62"/>
      <c r="H471" s="36"/>
      <c r="I471" s="63"/>
      <c r="J471" s="63"/>
      <c r="K471" s="36"/>
      <c r="L471" s="62"/>
      <c r="M471" s="62"/>
      <c r="N471" s="62"/>
      <c r="O471" s="39"/>
      <c r="P471" s="39"/>
      <c r="Q471" s="39"/>
    </row>
    <row r="472" spans="1:17" ht="13.5" thickBot="1">
      <c r="A472" s="32"/>
      <c r="B472" s="44"/>
      <c r="C472" s="30"/>
      <c r="D472" s="29"/>
      <c r="E472" s="28"/>
      <c r="F472" s="27" t="s">
        <v>59</v>
      </c>
      <c r="G472" s="118" t="e">
        <f>#REF!+#REF!+#REF!</f>
        <v>#REF!</v>
      </c>
      <c r="H472" s="118" t="e">
        <f>#REF!+#REF!+#REF!</f>
        <v>#REF!</v>
      </c>
      <c r="I472" s="117" t="e">
        <f>#REF!+#REF!+#REF!</f>
        <v>#REF!</v>
      </c>
      <c r="J472" s="117" t="e">
        <f>#REF!+#REF!+#REF!</f>
        <v>#REF!</v>
      </c>
      <c r="K472" s="117" t="e">
        <f>#REF!+#REF!+#REF!</f>
        <v>#REF!</v>
      </c>
      <c r="L472" s="117" t="e">
        <f>#REF!+#REF!+#REF!</f>
        <v>#REF!</v>
      </c>
      <c r="M472" s="117" t="e">
        <f>#REF!+#REF!+#REF!</f>
        <v>#REF!</v>
      </c>
      <c r="N472" s="117" t="e">
        <f>#REF!+#REF!+#REF!</f>
        <v>#REF!</v>
      </c>
      <c r="O472" s="116">
        <f>SUM(O414:O471)</f>
        <v>56669470</v>
      </c>
      <c r="P472" s="116">
        <f>SUM(P414:P471)</f>
        <v>49750200</v>
      </c>
      <c r="Q472" s="116"/>
    </row>
    <row r="473" spans="1:17" ht="15.75">
      <c r="A473" s="52"/>
      <c r="B473" s="44"/>
      <c r="C473" s="51">
        <v>50</v>
      </c>
      <c r="D473" s="50"/>
      <c r="E473" s="28"/>
      <c r="F473" s="65" t="s">
        <v>58</v>
      </c>
      <c r="G473" s="62"/>
      <c r="H473" s="36"/>
      <c r="I473" s="63"/>
      <c r="J473" s="63"/>
      <c r="K473" s="36"/>
      <c r="L473" s="62"/>
      <c r="M473" s="62"/>
      <c r="N473" s="62"/>
      <c r="O473" s="39"/>
      <c r="P473" s="39"/>
      <c r="Q473" s="39"/>
    </row>
    <row r="474" spans="1:19" ht="15">
      <c r="A474" s="52"/>
      <c r="B474" s="44"/>
      <c r="C474" s="51"/>
      <c r="D474" s="50">
        <v>10</v>
      </c>
      <c r="E474" s="28"/>
      <c r="F474" s="64" t="s">
        <v>57</v>
      </c>
      <c r="G474" s="62"/>
      <c r="H474" s="36"/>
      <c r="I474" s="63"/>
      <c r="J474" s="63"/>
      <c r="K474" s="36"/>
      <c r="L474" s="62"/>
      <c r="M474" s="62"/>
      <c r="N474" s="62"/>
      <c r="O474" s="39"/>
      <c r="P474" s="39"/>
      <c r="Q474" s="39"/>
      <c r="S474" s="72"/>
    </row>
    <row r="475" spans="1:19" ht="14.25">
      <c r="A475" s="52" t="s">
        <v>56</v>
      </c>
      <c r="B475" s="44"/>
      <c r="C475" s="51"/>
      <c r="D475" s="50"/>
      <c r="E475" s="28">
        <v>10</v>
      </c>
      <c r="F475" s="48" t="s">
        <v>55</v>
      </c>
      <c r="G475" s="62"/>
      <c r="H475" s="36"/>
      <c r="I475" s="63"/>
      <c r="J475" s="63"/>
      <c r="K475" s="36"/>
      <c r="L475" s="62"/>
      <c r="M475" s="62"/>
      <c r="N475" s="62"/>
      <c r="O475" s="39"/>
      <c r="P475" s="39"/>
      <c r="Q475" s="39"/>
      <c r="S475" s="72"/>
    </row>
    <row r="476" spans="1:19" ht="12.75">
      <c r="A476" s="52"/>
      <c r="B476" s="44"/>
      <c r="C476" s="51"/>
      <c r="D476" s="50"/>
      <c r="E476" s="28"/>
      <c r="F476" s="85"/>
      <c r="G476" s="62"/>
      <c r="H476" s="36"/>
      <c r="I476" s="63"/>
      <c r="J476" s="63"/>
      <c r="K476" s="36"/>
      <c r="L476" s="62"/>
      <c r="M476" s="62"/>
      <c r="N476" s="62"/>
      <c r="O476" s="39"/>
      <c r="P476" s="39"/>
      <c r="Q476" s="39"/>
      <c r="S476" s="104"/>
    </row>
    <row r="477" spans="1:19" ht="12.75">
      <c r="A477" s="32"/>
      <c r="B477" s="44">
        <v>589</v>
      </c>
      <c r="C477" s="30"/>
      <c r="D477" s="29"/>
      <c r="E477" s="28">
        <v>11</v>
      </c>
      <c r="F477" s="74" t="s">
        <v>54</v>
      </c>
      <c r="G477" s="47">
        <v>10000</v>
      </c>
      <c r="H477" s="36"/>
      <c r="I477" s="46">
        <v>10000</v>
      </c>
      <c r="J477" s="46">
        <v>10000</v>
      </c>
      <c r="K477" s="36"/>
      <c r="L477" s="46">
        <v>10000</v>
      </c>
      <c r="M477" s="46">
        <v>10000</v>
      </c>
      <c r="N477" s="46">
        <v>10000</v>
      </c>
      <c r="O477" s="40">
        <v>100</v>
      </c>
      <c r="P477" s="40">
        <v>200</v>
      </c>
      <c r="Q477" s="40"/>
      <c r="S477" s="72"/>
    </row>
    <row r="478" spans="1:19" ht="12.75">
      <c r="A478" s="32"/>
      <c r="B478" s="44"/>
      <c r="C478" s="30"/>
      <c r="D478" s="29"/>
      <c r="E478" s="28"/>
      <c r="F478" s="74"/>
      <c r="G478" s="47"/>
      <c r="H478" s="36"/>
      <c r="I478" s="46"/>
      <c r="J478" s="46"/>
      <c r="K478" s="36"/>
      <c r="L478" s="46"/>
      <c r="M478" s="46"/>
      <c r="N478" s="46"/>
      <c r="O478" s="40"/>
      <c r="P478" s="40"/>
      <c r="Q478" s="40"/>
      <c r="S478" s="72"/>
    </row>
    <row r="479" spans="1:19" ht="12.75">
      <c r="A479" s="32"/>
      <c r="B479" s="44">
        <v>512</v>
      </c>
      <c r="C479" s="30"/>
      <c r="D479" s="29"/>
      <c r="E479" s="28">
        <v>12</v>
      </c>
      <c r="F479" s="74" t="s">
        <v>53</v>
      </c>
      <c r="G479" s="47"/>
      <c r="H479" s="36"/>
      <c r="I479" s="46"/>
      <c r="J479" s="46"/>
      <c r="K479" s="36"/>
      <c r="L479" s="46"/>
      <c r="M479" s="46"/>
      <c r="N479" s="46"/>
      <c r="O479" s="40"/>
      <c r="P479" s="40"/>
      <c r="Q479" s="40"/>
      <c r="S479" s="72"/>
    </row>
    <row r="480" spans="1:19" ht="14.25">
      <c r="A480" s="52"/>
      <c r="B480" s="44"/>
      <c r="C480" s="51"/>
      <c r="D480" s="50"/>
      <c r="E480" s="28">
        <v>20</v>
      </c>
      <c r="F480" s="48" t="s">
        <v>52</v>
      </c>
      <c r="G480" s="62"/>
      <c r="H480" s="36"/>
      <c r="I480" s="63"/>
      <c r="J480" s="63"/>
      <c r="K480" s="36"/>
      <c r="L480" s="46"/>
      <c r="M480" s="46"/>
      <c r="N480" s="46"/>
      <c r="O480" s="39"/>
      <c r="P480" s="39"/>
      <c r="Q480" s="39"/>
      <c r="S480" s="104"/>
    </row>
    <row r="481" spans="1:19" ht="12.75">
      <c r="A481" s="32"/>
      <c r="B481" s="44">
        <v>584</v>
      </c>
      <c r="C481" s="30"/>
      <c r="D481" s="29"/>
      <c r="E481" s="28">
        <v>21</v>
      </c>
      <c r="F481" s="74" t="s">
        <v>51</v>
      </c>
      <c r="G481" s="47">
        <v>5200000</v>
      </c>
      <c r="H481" s="36">
        <f>G481/283169000*100</f>
        <v>1.8363592059865308</v>
      </c>
      <c r="I481" s="46">
        <v>5200000</v>
      </c>
      <c r="J481" s="46">
        <v>6900000</v>
      </c>
      <c r="K481" s="36"/>
      <c r="L481" s="46">
        <v>7000000</v>
      </c>
      <c r="M481" s="46">
        <v>8000000</v>
      </c>
      <c r="N481" s="46">
        <v>11000000</v>
      </c>
      <c r="O481" s="40">
        <v>10000000</v>
      </c>
      <c r="P481" s="581">
        <v>20000000</v>
      </c>
      <c r="Q481" s="40"/>
      <c r="S481" s="72"/>
    </row>
    <row r="482" spans="1:19" ht="12.75">
      <c r="A482" s="32"/>
      <c r="B482" s="44"/>
      <c r="C482" s="30"/>
      <c r="D482" s="29"/>
      <c r="E482" s="28"/>
      <c r="F482" s="74"/>
      <c r="G482" s="47"/>
      <c r="H482" s="36"/>
      <c r="I482" s="46"/>
      <c r="J482" s="46"/>
      <c r="K482" s="36"/>
      <c r="L482" s="46"/>
      <c r="M482" s="46"/>
      <c r="N482" s="46"/>
      <c r="O482" s="40"/>
      <c r="P482" s="40"/>
      <c r="Q482" s="40"/>
      <c r="S482" s="104"/>
    </row>
    <row r="483" spans="1:19" ht="12.75">
      <c r="A483" s="32"/>
      <c r="B483" s="44">
        <v>589</v>
      </c>
      <c r="C483" s="30"/>
      <c r="D483" s="29"/>
      <c r="E483" s="28">
        <v>22</v>
      </c>
      <c r="F483" s="74" t="s">
        <v>50</v>
      </c>
      <c r="G483" s="47">
        <v>250000</v>
      </c>
      <c r="H483" s="36">
        <f>G483/283169000*100</f>
        <v>0.088286500287814</v>
      </c>
      <c r="I483" s="46">
        <v>250000</v>
      </c>
      <c r="J483" s="46">
        <v>130000</v>
      </c>
      <c r="K483" s="36"/>
      <c r="L483" s="46">
        <v>150000</v>
      </c>
      <c r="M483" s="46">
        <v>150000</v>
      </c>
      <c r="N483" s="46">
        <v>150000</v>
      </c>
      <c r="O483" s="40">
        <v>100000</v>
      </c>
      <c r="P483" s="40">
        <v>100000</v>
      </c>
      <c r="Q483" s="40"/>
      <c r="S483" s="104"/>
    </row>
    <row r="484" spans="1:19" ht="12.75">
      <c r="A484" s="32"/>
      <c r="B484" s="44">
        <v>119</v>
      </c>
      <c r="C484" s="30"/>
      <c r="D484" s="86"/>
      <c r="E484" s="28">
        <v>10</v>
      </c>
      <c r="F484" s="74" t="s">
        <v>49</v>
      </c>
      <c r="G484" s="47">
        <v>300000</v>
      </c>
      <c r="H484" s="36">
        <f>G484/283169000*100</f>
        <v>0.10594380034537679</v>
      </c>
      <c r="I484" s="46">
        <v>300000</v>
      </c>
      <c r="J484" s="46">
        <v>600000</v>
      </c>
      <c r="K484" s="36"/>
      <c r="L484" s="46">
        <v>1000000</v>
      </c>
      <c r="M484" s="46">
        <v>200000</v>
      </c>
      <c r="N484" s="46">
        <v>400000</v>
      </c>
      <c r="O484" s="40">
        <v>100000</v>
      </c>
      <c r="P484" s="40">
        <v>100000</v>
      </c>
      <c r="Q484" s="40"/>
      <c r="S484" s="104"/>
    </row>
    <row r="485" spans="1:19" ht="20.25" customHeight="1" thickBot="1">
      <c r="A485" s="115"/>
      <c r="B485" s="114">
        <v>359</v>
      </c>
      <c r="C485" s="113"/>
      <c r="D485" s="112"/>
      <c r="E485" s="111">
        <v>20</v>
      </c>
      <c r="F485" s="110" t="s">
        <v>48</v>
      </c>
      <c r="G485" s="109">
        <v>300000</v>
      </c>
      <c r="H485" s="108">
        <f>G485/283169000*100</f>
        <v>0.10594380034537679</v>
      </c>
      <c r="I485" s="107">
        <v>300000</v>
      </c>
      <c r="J485" s="107">
        <v>600000</v>
      </c>
      <c r="K485" s="108"/>
      <c r="L485" s="107">
        <v>1000000</v>
      </c>
      <c r="M485" s="107">
        <v>200000</v>
      </c>
      <c r="N485" s="107">
        <v>400000</v>
      </c>
      <c r="O485" s="106">
        <v>100000</v>
      </c>
      <c r="P485" s="106">
        <v>100000</v>
      </c>
      <c r="Q485" s="106"/>
      <c r="S485" s="95"/>
    </row>
    <row r="486" spans="1:19" ht="12.75">
      <c r="A486" s="32"/>
      <c r="B486" s="44"/>
      <c r="C486" s="51"/>
      <c r="D486" s="50">
        <v>30</v>
      </c>
      <c r="E486" s="28"/>
      <c r="F486" s="85" t="s">
        <v>47</v>
      </c>
      <c r="G486" s="62"/>
      <c r="H486" s="36"/>
      <c r="I486" s="63"/>
      <c r="J486" s="63"/>
      <c r="K486" s="36"/>
      <c r="L486" s="62"/>
      <c r="M486" s="62"/>
      <c r="N486" s="62"/>
      <c r="O486" s="39"/>
      <c r="P486" s="39"/>
      <c r="Q486" s="39"/>
      <c r="S486" s="95"/>
    </row>
    <row r="487" spans="1:19" ht="12.75">
      <c r="A487" s="32"/>
      <c r="B487" s="44"/>
      <c r="C487" s="51"/>
      <c r="D487" s="50"/>
      <c r="E487" s="28">
        <v>10</v>
      </c>
      <c r="F487" s="74" t="s">
        <v>46</v>
      </c>
      <c r="G487" s="62"/>
      <c r="H487" s="36"/>
      <c r="I487" s="63"/>
      <c r="J487" s="63"/>
      <c r="K487" s="36"/>
      <c r="L487" s="62"/>
      <c r="M487" s="62"/>
      <c r="N487" s="62"/>
      <c r="O487" s="39"/>
      <c r="P487" s="39"/>
      <c r="Q487" s="39"/>
      <c r="S487" s="95"/>
    </row>
    <row r="488" spans="1:19" ht="12.75">
      <c r="A488" s="32"/>
      <c r="B488" s="44">
        <v>54</v>
      </c>
      <c r="C488" s="30"/>
      <c r="D488" s="29"/>
      <c r="E488" s="28">
        <v>11</v>
      </c>
      <c r="F488" s="74" t="s">
        <v>45</v>
      </c>
      <c r="G488" s="47">
        <v>100000</v>
      </c>
      <c r="H488" s="36">
        <f>G488/283169000*100</f>
        <v>0.03531460011512559</v>
      </c>
      <c r="I488" s="46">
        <v>100000</v>
      </c>
      <c r="J488" s="46">
        <v>100000</v>
      </c>
      <c r="K488" s="36"/>
      <c r="L488" s="46">
        <v>100000</v>
      </c>
      <c r="M488" s="46">
        <v>100000</v>
      </c>
      <c r="N488" s="46">
        <v>100000</v>
      </c>
      <c r="O488" s="40">
        <v>100000</v>
      </c>
      <c r="P488" s="40">
        <v>100000</v>
      </c>
      <c r="Q488" s="40"/>
      <c r="S488" s="104"/>
    </row>
    <row r="489" spans="1:19" ht="12.75">
      <c r="A489" s="32"/>
      <c r="B489" s="44"/>
      <c r="C489" s="30"/>
      <c r="D489" s="29"/>
      <c r="E489" s="28"/>
      <c r="F489" s="74"/>
      <c r="G489" s="62"/>
      <c r="H489" s="36"/>
      <c r="I489" s="63"/>
      <c r="J489" s="63"/>
      <c r="K489" s="36"/>
      <c r="L489" s="62"/>
      <c r="M489" s="62"/>
      <c r="N489" s="62"/>
      <c r="O489" s="39"/>
      <c r="P489" s="39"/>
      <c r="Q489" s="39"/>
      <c r="S489" s="95"/>
    </row>
    <row r="490" spans="1:19" ht="12.75">
      <c r="A490" s="52"/>
      <c r="B490" s="44"/>
      <c r="C490" s="51"/>
      <c r="D490" s="50"/>
      <c r="E490" s="28"/>
      <c r="F490" s="85" t="s">
        <v>44</v>
      </c>
      <c r="G490" s="62"/>
      <c r="H490" s="36"/>
      <c r="I490" s="63"/>
      <c r="J490" s="63"/>
      <c r="K490" s="36"/>
      <c r="L490" s="62"/>
      <c r="M490" s="62"/>
      <c r="N490" s="62"/>
      <c r="O490" s="39"/>
      <c r="P490" s="39"/>
      <c r="Q490" s="39"/>
      <c r="S490" s="87"/>
    </row>
    <row r="491" spans="1:19" ht="12.75">
      <c r="A491" s="52"/>
      <c r="B491" s="44"/>
      <c r="C491" s="51"/>
      <c r="D491" s="50"/>
      <c r="E491" s="28"/>
      <c r="F491" s="74"/>
      <c r="G491" s="62"/>
      <c r="H491" s="36"/>
      <c r="I491" s="63"/>
      <c r="J491" s="63"/>
      <c r="K491" s="36"/>
      <c r="L491" s="46"/>
      <c r="M491" s="46"/>
      <c r="N491" s="46"/>
      <c r="O491" s="39"/>
      <c r="P491" s="39"/>
      <c r="Q491" s="39"/>
      <c r="S491" s="87"/>
    </row>
    <row r="492" spans="1:19" ht="12.75">
      <c r="A492" s="52"/>
      <c r="B492" s="44">
        <v>54</v>
      </c>
      <c r="C492" s="30"/>
      <c r="D492" s="86"/>
      <c r="E492" s="28">
        <v>21</v>
      </c>
      <c r="F492" s="74" t="s">
        <v>43</v>
      </c>
      <c r="G492" s="47">
        <v>5000000</v>
      </c>
      <c r="H492" s="36">
        <f>G492/283169000*100</f>
        <v>1.76573000575628</v>
      </c>
      <c r="I492" s="46">
        <v>5000000</v>
      </c>
      <c r="J492" s="46">
        <v>5800000</v>
      </c>
      <c r="K492" s="36"/>
      <c r="L492" s="46">
        <v>5800000</v>
      </c>
      <c r="M492" s="46">
        <v>5800000</v>
      </c>
      <c r="N492" s="46">
        <v>5800000</v>
      </c>
      <c r="O492" s="45">
        <v>5800000</v>
      </c>
      <c r="P492" s="45">
        <v>5350000</v>
      </c>
      <c r="Q492" s="45"/>
      <c r="S492" s="87"/>
    </row>
    <row r="493" spans="1:19" ht="12.75">
      <c r="A493" s="32"/>
      <c r="B493" s="44">
        <v>54</v>
      </c>
      <c r="C493" s="30"/>
      <c r="D493" s="86"/>
      <c r="E493" s="28">
        <v>22</v>
      </c>
      <c r="F493" s="74" t="s">
        <v>42</v>
      </c>
      <c r="G493" s="47">
        <v>4500000</v>
      </c>
      <c r="H493" s="36">
        <f>G493/283169000*100</f>
        <v>1.5891570051806518</v>
      </c>
      <c r="I493" s="46">
        <v>4500000</v>
      </c>
      <c r="J493" s="46">
        <v>5000000</v>
      </c>
      <c r="K493" s="36"/>
      <c r="L493" s="46">
        <v>5000000</v>
      </c>
      <c r="M493" s="46">
        <v>5000000</v>
      </c>
      <c r="N493" s="46">
        <v>5000000</v>
      </c>
      <c r="O493" s="45">
        <v>5000000</v>
      </c>
      <c r="P493" s="45">
        <v>4600000</v>
      </c>
      <c r="Q493" s="45"/>
      <c r="S493" s="87"/>
    </row>
    <row r="494" spans="1:19" ht="12.75">
      <c r="A494" s="32"/>
      <c r="B494" s="44">
        <v>54</v>
      </c>
      <c r="C494" s="30"/>
      <c r="D494" s="86"/>
      <c r="E494" s="28">
        <v>23</v>
      </c>
      <c r="F494" s="74" t="s">
        <v>41</v>
      </c>
      <c r="G494" s="47">
        <v>3700000</v>
      </c>
      <c r="H494" s="36">
        <f>G494/283169000*100</f>
        <v>1.306640204259647</v>
      </c>
      <c r="I494" s="46">
        <v>3700000</v>
      </c>
      <c r="J494" s="46">
        <v>4100000</v>
      </c>
      <c r="K494" s="36"/>
      <c r="L494" s="46">
        <v>4100000</v>
      </c>
      <c r="M494" s="46">
        <v>4100000</v>
      </c>
      <c r="N494" s="46">
        <v>4100000</v>
      </c>
      <c r="O494" s="45">
        <v>4100000</v>
      </c>
      <c r="P494" s="45">
        <v>3770000</v>
      </c>
      <c r="Q494" s="45"/>
      <c r="S494" s="87"/>
    </row>
    <row r="495" spans="1:19" ht="12.75">
      <c r="A495" s="32"/>
      <c r="B495" s="44">
        <v>54</v>
      </c>
      <c r="C495" s="30"/>
      <c r="D495" s="86"/>
      <c r="E495" s="28">
        <v>24</v>
      </c>
      <c r="F495" s="74" t="s">
        <v>40</v>
      </c>
      <c r="G495" s="47">
        <v>4500000</v>
      </c>
      <c r="H495" s="36">
        <f>G495/283169000*100</f>
        <v>1.5891570051806518</v>
      </c>
      <c r="I495" s="46">
        <v>4500000</v>
      </c>
      <c r="J495" s="46">
        <v>5000000</v>
      </c>
      <c r="K495" s="36"/>
      <c r="L495" s="46">
        <v>5000000</v>
      </c>
      <c r="M495" s="46">
        <v>5000000</v>
      </c>
      <c r="N495" s="46">
        <v>5000000</v>
      </c>
      <c r="O495" s="45">
        <v>5000000</v>
      </c>
      <c r="P495" s="45">
        <v>4600000</v>
      </c>
      <c r="Q495" s="45"/>
      <c r="S495" s="95"/>
    </row>
    <row r="496" spans="1:19" ht="12.75">
      <c r="A496" s="52"/>
      <c r="B496" s="44">
        <v>54</v>
      </c>
      <c r="C496" s="30"/>
      <c r="D496" s="86"/>
      <c r="E496" s="28">
        <v>25</v>
      </c>
      <c r="F496" s="74" t="s">
        <v>39</v>
      </c>
      <c r="G496" s="47">
        <v>3700000</v>
      </c>
      <c r="H496" s="36">
        <f>G496/283169000*100</f>
        <v>1.306640204259647</v>
      </c>
      <c r="I496" s="46">
        <v>3700000</v>
      </c>
      <c r="J496" s="46">
        <v>4100000</v>
      </c>
      <c r="K496" s="36"/>
      <c r="L496" s="46">
        <v>4100000</v>
      </c>
      <c r="M496" s="46">
        <v>4100000</v>
      </c>
      <c r="N496" s="46">
        <v>4100000</v>
      </c>
      <c r="O496" s="45">
        <v>4100000</v>
      </c>
      <c r="P496" s="45">
        <v>3770000</v>
      </c>
      <c r="Q496" s="45"/>
      <c r="S496" s="95"/>
    </row>
    <row r="497" spans="1:19" ht="12.75">
      <c r="A497" s="52"/>
      <c r="B497" s="44"/>
      <c r="C497" s="30"/>
      <c r="D497" s="86"/>
      <c r="E497" s="28"/>
      <c r="F497" s="74"/>
      <c r="G497" s="62"/>
      <c r="H497" s="36"/>
      <c r="I497" s="63"/>
      <c r="J497" s="63"/>
      <c r="K497" s="36"/>
      <c r="L497" s="46"/>
      <c r="M497" s="46"/>
      <c r="N497" s="46"/>
      <c r="O497" s="39"/>
      <c r="P497" s="39"/>
      <c r="Q497" s="39"/>
      <c r="S497" s="95"/>
    </row>
    <row r="498" spans="1:19" ht="12.75">
      <c r="A498" s="32"/>
      <c r="B498" s="44">
        <v>561</v>
      </c>
      <c r="C498" s="30"/>
      <c r="D498" s="29"/>
      <c r="E498" s="28">
        <v>41</v>
      </c>
      <c r="F498" s="74" t="s">
        <v>38</v>
      </c>
      <c r="G498" s="41"/>
      <c r="H498" s="36"/>
      <c r="I498" s="42"/>
      <c r="J498" s="42"/>
      <c r="K498" s="36"/>
      <c r="L498" s="41"/>
      <c r="M498" s="41"/>
      <c r="N498" s="41"/>
      <c r="O498" s="40"/>
      <c r="P498" s="40"/>
      <c r="Q498" s="40"/>
      <c r="S498" s="95"/>
    </row>
    <row r="499" spans="1:19" ht="25.5">
      <c r="A499" s="32"/>
      <c r="B499" s="44">
        <v>561</v>
      </c>
      <c r="C499" s="30"/>
      <c r="D499" s="29"/>
      <c r="E499" s="28">
        <v>42</v>
      </c>
      <c r="F499" s="85" t="s">
        <v>37</v>
      </c>
      <c r="G499" s="41"/>
      <c r="H499" s="36"/>
      <c r="I499" s="42"/>
      <c r="J499" s="42"/>
      <c r="K499" s="36"/>
      <c r="L499" s="42"/>
      <c r="M499" s="42"/>
      <c r="N499" s="42"/>
      <c r="O499" s="40">
        <v>8000000</v>
      </c>
      <c r="P499" s="40">
        <v>8000000</v>
      </c>
      <c r="Q499" s="40">
        <v>8000000</v>
      </c>
      <c r="S499" s="104"/>
    </row>
    <row r="500" spans="1:19" ht="14.25">
      <c r="A500" s="32"/>
      <c r="B500" s="44"/>
      <c r="C500" s="51"/>
      <c r="D500" s="50"/>
      <c r="E500" s="28">
        <v>50</v>
      </c>
      <c r="F500" s="48" t="s">
        <v>36</v>
      </c>
      <c r="G500" s="41"/>
      <c r="H500" s="36"/>
      <c r="I500" s="42"/>
      <c r="J500" s="42"/>
      <c r="K500" s="36"/>
      <c r="L500" s="41"/>
      <c r="M500" s="41"/>
      <c r="N500" s="41"/>
      <c r="O500" s="40"/>
      <c r="P500" s="40"/>
      <c r="Q500" s="40"/>
      <c r="S500" s="95"/>
    </row>
    <row r="501" spans="1:19" ht="14.25">
      <c r="A501" s="32"/>
      <c r="B501" s="44"/>
      <c r="C501" s="51"/>
      <c r="D501" s="50"/>
      <c r="E501" s="28">
        <v>60</v>
      </c>
      <c r="F501" s="48" t="s">
        <v>35</v>
      </c>
      <c r="G501" s="47"/>
      <c r="H501" s="36"/>
      <c r="I501" s="46"/>
      <c r="J501" s="46"/>
      <c r="K501" s="36"/>
      <c r="L501" s="47"/>
      <c r="M501" s="47"/>
      <c r="N501" s="47"/>
      <c r="O501" s="40"/>
      <c r="P501" s="40"/>
      <c r="Q501" s="40"/>
      <c r="S501" s="104"/>
    </row>
    <row r="502" spans="1:19" ht="12.75">
      <c r="A502" s="32"/>
      <c r="B502" s="44"/>
      <c r="C502" s="51"/>
      <c r="D502" s="50"/>
      <c r="E502" s="89">
        <v>61</v>
      </c>
      <c r="F502" s="88" t="s">
        <v>34</v>
      </c>
      <c r="G502" s="47"/>
      <c r="H502" s="36"/>
      <c r="I502" s="46"/>
      <c r="J502" s="46"/>
      <c r="K502" s="36"/>
      <c r="L502" s="47"/>
      <c r="M502" s="47"/>
      <c r="N502" s="47"/>
      <c r="O502" s="40">
        <v>250000</v>
      </c>
      <c r="P502" s="40">
        <v>250000</v>
      </c>
      <c r="Q502" s="40"/>
      <c r="S502" s="104"/>
    </row>
    <row r="503" spans="1:19" ht="12.75">
      <c r="A503" s="32"/>
      <c r="B503" s="31"/>
      <c r="C503" s="30"/>
      <c r="D503" s="86"/>
      <c r="E503" s="89">
        <v>61</v>
      </c>
      <c r="F503" s="105" t="s">
        <v>33</v>
      </c>
      <c r="G503" s="47"/>
      <c r="H503" s="36"/>
      <c r="I503" s="46"/>
      <c r="J503" s="46"/>
      <c r="K503" s="36"/>
      <c r="L503" s="47"/>
      <c r="M503" s="47"/>
      <c r="N503" s="47"/>
      <c r="O503" s="40">
        <v>342000</v>
      </c>
      <c r="P503" s="40">
        <v>342000</v>
      </c>
      <c r="Q503" s="40">
        <f>P502+P503+P505</f>
        <v>1492000</v>
      </c>
      <c r="S503" s="87"/>
    </row>
    <row r="504" spans="1:19" ht="12.75">
      <c r="A504" s="52"/>
      <c r="B504" s="44"/>
      <c r="C504" s="51"/>
      <c r="D504" s="50"/>
      <c r="E504" s="89">
        <v>61</v>
      </c>
      <c r="F504" s="88" t="s">
        <v>32</v>
      </c>
      <c r="G504" s="99"/>
      <c r="H504" s="100"/>
      <c r="I504" s="101"/>
      <c r="J504" s="101"/>
      <c r="K504" s="100"/>
      <c r="L504" s="99"/>
      <c r="M504" s="99"/>
      <c r="N504" s="53">
        <v>215200</v>
      </c>
      <c r="O504" s="45">
        <v>215200</v>
      </c>
      <c r="P504" s="45">
        <v>0</v>
      </c>
      <c r="Q504" s="39"/>
      <c r="S504" s="104"/>
    </row>
    <row r="505" spans="1:19" ht="14.25">
      <c r="A505" s="52"/>
      <c r="B505" s="44"/>
      <c r="C505" s="51"/>
      <c r="D505" s="50"/>
      <c r="E505" s="89">
        <v>61</v>
      </c>
      <c r="F505" s="43" t="s">
        <v>31</v>
      </c>
      <c r="G505" s="62"/>
      <c r="H505" s="36"/>
      <c r="I505" s="63"/>
      <c r="J505" s="63"/>
      <c r="K505" s="36"/>
      <c r="L505" s="62"/>
      <c r="M505" s="62"/>
      <c r="N505" s="102"/>
      <c r="O505" s="40">
        <v>900000</v>
      </c>
      <c r="P505" s="40">
        <v>900000</v>
      </c>
      <c r="Q505" s="39"/>
      <c r="S505" s="95"/>
    </row>
    <row r="506" spans="1:19" ht="14.25">
      <c r="A506" s="52"/>
      <c r="B506" s="44"/>
      <c r="C506" s="51"/>
      <c r="D506" s="50"/>
      <c r="E506" s="28"/>
      <c r="F506" s="103" t="s">
        <v>30</v>
      </c>
      <c r="G506" s="62"/>
      <c r="H506" s="36"/>
      <c r="I506" s="63"/>
      <c r="J506" s="63"/>
      <c r="K506" s="36"/>
      <c r="L506" s="62"/>
      <c r="M506" s="62"/>
      <c r="N506" s="102"/>
      <c r="O506" s="39"/>
      <c r="P506" s="39"/>
      <c r="Q506" s="39"/>
      <c r="S506" s="87"/>
    </row>
    <row r="507" spans="1:19" ht="14.25">
      <c r="A507" s="52"/>
      <c r="B507" s="44"/>
      <c r="C507" s="51"/>
      <c r="D507" s="50"/>
      <c r="E507" s="28"/>
      <c r="F507" s="103"/>
      <c r="G507" s="62"/>
      <c r="H507" s="36"/>
      <c r="I507" s="63"/>
      <c r="J507" s="63"/>
      <c r="K507" s="36"/>
      <c r="L507" s="62"/>
      <c r="M507" s="62"/>
      <c r="N507" s="102"/>
      <c r="O507" s="39"/>
      <c r="P507" s="39"/>
      <c r="Q507" s="39"/>
      <c r="S507" s="87"/>
    </row>
    <row r="508" spans="1:19" ht="12.75">
      <c r="A508" s="52"/>
      <c r="B508" s="44"/>
      <c r="C508" s="51"/>
      <c r="D508" s="50"/>
      <c r="E508" s="89">
        <v>62</v>
      </c>
      <c r="F508" s="88" t="s">
        <v>29</v>
      </c>
      <c r="G508" s="99"/>
      <c r="H508" s="100"/>
      <c r="I508" s="101"/>
      <c r="J508" s="101"/>
      <c r="K508" s="100"/>
      <c r="L508" s="99"/>
      <c r="M508" s="99"/>
      <c r="N508" s="53"/>
      <c r="O508" s="45">
        <v>400000</v>
      </c>
      <c r="P508" s="45">
        <v>400000</v>
      </c>
      <c r="Q508" s="98"/>
      <c r="S508" s="87"/>
    </row>
    <row r="509" spans="1:19" ht="12.75">
      <c r="A509" s="52"/>
      <c r="B509" s="44"/>
      <c r="C509" s="51"/>
      <c r="D509" s="50"/>
      <c r="E509" s="89">
        <v>62</v>
      </c>
      <c r="F509" s="88" t="s">
        <v>28</v>
      </c>
      <c r="G509" s="62"/>
      <c r="H509" s="36"/>
      <c r="I509" s="63"/>
      <c r="J509" s="63"/>
      <c r="K509" s="36"/>
      <c r="L509" s="62"/>
      <c r="M509" s="62"/>
      <c r="N509" s="46">
        <v>30000</v>
      </c>
      <c r="O509" s="45">
        <v>30000</v>
      </c>
      <c r="P509" s="45">
        <v>27000</v>
      </c>
      <c r="Q509" s="45"/>
      <c r="S509" s="87"/>
    </row>
    <row r="510" spans="1:19" ht="12.75">
      <c r="A510" s="52"/>
      <c r="B510" s="44"/>
      <c r="C510" s="51"/>
      <c r="D510" s="50"/>
      <c r="E510" s="89">
        <v>62</v>
      </c>
      <c r="F510" s="74" t="s">
        <v>27</v>
      </c>
      <c r="G510" s="62"/>
      <c r="H510" s="36"/>
      <c r="I510" s="63"/>
      <c r="J510" s="63"/>
      <c r="K510" s="36"/>
      <c r="L510" s="62"/>
      <c r="M510" s="62"/>
      <c r="N510" s="46">
        <v>250000</v>
      </c>
      <c r="O510" s="45">
        <v>250000</v>
      </c>
      <c r="P510" s="45">
        <v>250000</v>
      </c>
      <c r="Q510" s="97"/>
      <c r="S510" s="87"/>
    </row>
    <row r="511" spans="1:19" ht="12.75">
      <c r="A511" s="52"/>
      <c r="B511" s="44"/>
      <c r="C511" s="51"/>
      <c r="D511" s="50"/>
      <c r="E511" s="89">
        <v>62</v>
      </c>
      <c r="F511" s="96" t="s">
        <v>26</v>
      </c>
      <c r="G511" s="62"/>
      <c r="H511" s="36"/>
      <c r="I511" s="63"/>
      <c r="J511" s="63"/>
      <c r="K511" s="36"/>
      <c r="L511" s="62"/>
      <c r="M511" s="62"/>
      <c r="N511" s="46">
        <v>250000</v>
      </c>
      <c r="O511" s="45">
        <v>250000</v>
      </c>
      <c r="P511" s="45">
        <v>250000</v>
      </c>
      <c r="Q511" s="45"/>
      <c r="S511" s="87"/>
    </row>
    <row r="512" spans="1:19" ht="12.75">
      <c r="A512" s="52"/>
      <c r="B512" s="44"/>
      <c r="C512" s="51"/>
      <c r="D512" s="50"/>
      <c r="E512" s="89">
        <v>62</v>
      </c>
      <c r="F512" s="88" t="s">
        <v>25</v>
      </c>
      <c r="G512" s="62"/>
      <c r="H512" s="36"/>
      <c r="I512" s="63"/>
      <c r="J512" s="63"/>
      <c r="K512" s="36"/>
      <c r="L512" s="62"/>
      <c r="M512" s="62"/>
      <c r="N512" s="46">
        <v>200000</v>
      </c>
      <c r="O512" s="45">
        <v>200000</v>
      </c>
      <c r="P512" s="45">
        <v>200000</v>
      </c>
      <c r="Q512" s="45"/>
      <c r="S512" s="95"/>
    </row>
    <row r="513" spans="1:19" ht="12.75">
      <c r="A513" s="52"/>
      <c r="B513" s="44"/>
      <c r="C513" s="51"/>
      <c r="D513" s="50"/>
      <c r="E513" s="89"/>
      <c r="F513" s="94" t="s">
        <v>24</v>
      </c>
      <c r="G513" s="62"/>
      <c r="H513" s="36"/>
      <c r="I513" s="63"/>
      <c r="J513" s="63"/>
      <c r="K513" s="36"/>
      <c r="L513" s="62"/>
      <c r="M513" s="62"/>
      <c r="N513" s="62"/>
      <c r="O513" s="45">
        <v>2000000</v>
      </c>
      <c r="P513" s="45">
        <v>2000000</v>
      </c>
      <c r="Q513" s="39"/>
      <c r="S513" s="87"/>
    </row>
    <row r="514" spans="1:19" ht="25.5">
      <c r="A514" s="52"/>
      <c r="B514" s="44"/>
      <c r="C514" s="51"/>
      <c r="D514" s="50"/>
      <c r="E514" s="93">
        <v>62</v>
      </c>
      <c r="F514" s="88" t="s">
        <v>23</v>
      </c>
      <c r="G514" s="62"/>
      <c r="H514" s="36"/>
      <c r="I514" s="63"/>
      <c r="J514" s="63"/>
      <c r="K514" s="36"/>
      <c r="L514" s="62"/>
      <c r="M514" s="62"/>
      <c r="N514" s="62"/>
      <c r="O514" s="45">
        <v>100000</v>
      </c>
      <c r="P514" s="45">
        <v>0</v>
      </c>
      <c r="Q514" s="45">
        <f>P508+P509+P510+P511+P512+P513+P515+P517+P518+P519+P520</f>
        <v>20877000</v>
      </c>
      <c r="S514" s="87"/>
    </row>
    <row r="515" spans="1:19" ht="12.75">
      <c r="A515" s="52"/>
      <c r="B515" s="44"/>
      <c r="C515" s="51"/>
      <c r="D515" s="50"/>
      <c r="E515" s="89">
        <v>62</v>
      </c>
      <c r="F515" s="92" t="s">
        <v>22</v>
      </c>
      <c r="G515" s="62"/>
      <c r="H515" s="36"/>
      <c r="I515" s="63"/>
      <c r="J515" s="63"/>
      <c r="K515" s="36"/>
      <c r="L515" s="62"/>
      <c r="M515" s="62"/>
      <c r="N515" s="62"/>
      <c r="O515" s="45">
        <v>100000</v>
      </c>
      <c r="P515" s="45">
        <v>100000</v>
      </c>
      <c r="Q515" s="45"/>
      <c r="S515" s="87"/>
    </row>
    <row r="516" spans="1:19" ht="12.75">
      <c r="A516" s="52"/>
      <c r="B516" s="44"/>
      <c r="C516" s="51"/>
      <c r="D516" s="50"/>
      <c r="E516" s="89">
        <v>62</v>
      </c>
      <c r="F516" s="91" t="s">
        <v>21</v>
      </c>
      <c r="G516" s="62"/>
      <c r="H516" s="36"/>
      <c r="I516" s="63"/>
      <c r="J516" s="63"/>
      <c r="K516" s="36"/>
      <c r="L516" s="62"/>
      <c r="M516" s="62"/>
      <c r="N516" s="62"/>
      <c r="O516" s="45">
        <v>0</v>
      </c>
      <c r="P516" s="45">
        <v>0</v>
      </c>
      <c r="Q516" s="40"/>
      <c r="S516" s="87"/>
    </row>
    <row r="517" spans="1:19" ht="12.75">
      <c r="A517" s="52"/>
      <c r="B517" s="44"/>
      <c r="C517" s="51"/>
      <c r="D517" s="50"/>
      <c r="E517" s="89">
        <v>62</v>
      </c>
      <c r="F517" s="88" t="s">
        <v>20</v>
      </c>
      <c r="G517" s="62"/>
      <c r="H517" s="36"/>
      <c r="I517" s="63"/>
      <c r="J517" s="63"/>
      <c r="K517" s="36"/>
      <c r="L517" s="62"/>
      <c r="M517" s="62"/>
      <c r="N517" s="62"/>
      <c r="O517" s="45">
        <v>3000000</v>
      </c>
      <c r="P517" s="45">
        <v>3000000</v>
      </c>
      <c r="Q517" s="90"/>
      <c r="S517" s="87"/>
    </row>
    <row r="518" spans="1:19" ht="12.75">
      <c r="A518" s="52"/>
      <c r="B518" s="44"/>
      <c r="C518" s="51"/>
      <c r="D518" s="50"/>
      <c r="E518" s="89">
        <v>62</v>
      </c>
      <c r="F518" s="88" t="s">
        <v>19</v>
      </c>
      <c r="G518" s="62"/>
      <c r="H518" s="36"/>
      <c r="I518" s="63"/>
      <c r="J518" s="63"/>
      <c r="K518" s="36"/>
      <c r="L518" s="62"/>
      <c r="M518" s="62"/>
      <c r="N518" s="62"/>
      <c r="O518" s="45">
        <v>2000000</v>
      </c>
      <c r="P518" s="45">
        <v>2000000</v>
      </c>
      <c r="Q518" s="90"/>
      <c r="S518" s="87"/>
    </row>
    <row r="519" spans="1:19" ht="12.75">
      <c r="A519" s="52"/>
      <c r="B519" s="44"/>
      <c r="C519" s="51"/>
      <c r="D519" s="50"/>
      <c r="E519" s="89">
        <v>62</v>
      </c>
      <c r="F519" s="88" t="s">
        <v>18</v>
      </c>
      <c r="G519" s="62"/>
      <c r="H519" s="36"/>
      <c r="I519" s="63"/>
      <c r="J519" s="63"/>
      <c r="K519" s="36"/>
      <c r="L519" s="62"/>
      <c r="M519" s="62"/>
      <c r="N519" s="62"/>
      <c r="O519" s="45">
        <v>24941000</v>
      </c>
      <c r="P519" s="45">
        <v>12500000</v>
      </c>
      <c r="Q519" s="90"/>
      <c r="S519" s="87"/>
    </row>
    <row r="520" spans="1:19" ht="12.75">
      <c r="A520" s="52"/>
      <c r="B520" s="44"/>
      <c r="C520" s="51"/>
      <c r="D520" s="50"/>
      <c r="E520" s="89"/>
      <c r="F520" s="88" t="s">
        <v>567</v>
      </c>
      <c r="G520" s="62"/>
      <c r="H520" s="36"/>
      <c r="I520" s="63"/>
      <c r="J520" s="63"/>
      <c r="K520" s="36"/>
      <c r="L520" s="62"/>
      <c r="M520" s="62"/>
      <c r="N520" s="62"/>
      <c r="O520" s="45"/>
      <c r="P520" s="45">
        <v>150000</v>
      </c>
      <c r="Q520" s="62"/>
      <c r="S520" s="87"/>
    </row>
    <row r="521" spans="1:19" ht="26.25" thickBot="1">
      <c r="A521" s="32"/>
      <c r="B521" s="44">
        <v>5123</v>
      </c>
      <c r="C521" s="30"/>
      <c r="D521" s="86"/>
      <c r="E521" s="28">
        <v>63</v>
      </c>
      <c r="F521" s="85" t="s">
        <v>17</v>
      </c>
      <c r="G521" s="47">
        <v>55000000</v>
      </c>
      <c r="H521" s="36">
        <f>G521/283169000*100</f>
        <v>19.42303006331908</v>
      </c>
      <c r="I521" s="46">
        <v>55000000</v>
      </c>
      <c r="J521" s="46">
        <v>55000000</v>
      </c>
      <c r="K521" s="36"/>
      <c r="L521" s="46">
        <v>55000000</v>
      </c>
      <c r="M521" s="46">
        <v>66000000</v>
      </c>
      <c r="N521" s="46">
        <v>93000000</v>
      </c>
      <c r="O521" s="45">
        <v>124000000</v>
      </c>
      <c r="P521" s="45">
        <v>125000000</v>
      </c>
      <c r="Q521" s="46"/>
      <c r="S521" s="72"/>
    </row>
    <row r="522" spans="1:19" ht="25.5">
      <c r="A522" s="84"/>
      <c r="B522" s="83"/>
      <c r="C522" s="82"/>
      <c r="D522" s="81"/>
      <c r="E522" s="80">
        <v>63</v>
      </c>
      <c r="F522" s="79" t="s">
        <v>16</v>
      </c>
      <c r="G522" s="78">
        <v>1000000</v>
      </c>
      <c r="H522" s="15"/>
      <c r="I522" s="77">
        <v>4000000</v>
      </c>
      <c r="J522" s="77">
        <v>4000000</v>
      </c>
      <c r="K522" s="15"/>
      <c r="L522" s="77">
        <v>4000000</v>
      </c>
      <c r="M522" s="77">
        <v>12000000</v>
      </c>
      <c r="N522" s="77"/>
      <c r="O522" s="76"/>
      <c r="P522" s="76"/>
      <c r="Q522" s="75"/>
      <c r="S522" s="72"/>
    </row>
    <row r="523" spans="1:19" ht="12.75">
      <c r="A523" s="32"/>
      <c r="B523" s="44"/>
      <c r="C523" s="30"/>
      <c r="D523" s="29"/>
      <c r="E523" s="28"/>
      <c r="F523" s="74" t="s">
        <v>14</v>
      </c>
      <c r="G523" s="41"/>
      <c r="H523" s="36"/>
      <c r="I523" s="42"/>
      <c r="J523" s="42">
        <v>2000000</v>
      </c>
      <c r="K523" s="36"/>
      <c r="L523" s="42">
        <v>3000000</v>
      </c>
      <c r="M523" s="42"/>
      <c r="N523" s="42"/>
      <c r="O523" s="40"/>
      <c r="P523" s="40"/>
      <c r="Q523" s="40"/>
      <c r="S523" s="72"/>
    </row>
    <row r="524" spans="1:19" ht="12.75">
      <c r="A524" s="32"/>
      <c r="B524" s="44"/>
      <c r="C524" s="30"/>
      <c r="D524" s="29"/>
      <c r="E524" s="28"/>
      <c r="F524" s="74" t="s">
        <v>15</v>
      </c>
      <c r="G524" s="41"/>
      <c r="H524" s="36"/>
      <c r="I524" s="42"/>
      <c r="J524" s="42"/>
      <c r="K524" s="36"/>
      <c r="L524" s="42"/>
      <c r="M524" s="42"/>
      <c r="N524" s="42"/>
      <c r="O524" s="40"/>
      <c r="P524" s="40"/>
      <c r="Q524" s="40"/>
      <c r="S524" s="72"/>
    </row>
    <row r="525" spans="1:19" ht="12.75">
      <c r="A525" s="32"/>
      <c r="B525" s="44"/>
      <c r="C525" s="30"/>
      <c r="D525" s="29"/>
      <c r="E525" s="28"/>
      <c r="F525" s="74" t="s">
        <v>14</v>
      </c>
      <c r="G525" s="41"/>
      <c r="H525" s="36"/>
      <c r="I525" s="42"/>
      <c r="J525" s="42"/>
      <c r="K525" s="36"/>
      <c r="L525" s="42"/>
      <c r="M525" s="42"/>
      <c r="N525" s="42"/>
      <c r="O525" s="40"/>
      <c r="P525" s="40"/>
      <c r="Q525" s="40"/>
      <c r="S525" s="72"/>
    </row>
    <row r="526" spans="1:19" ht="12.75">
      <c r="A526" s="32"/>
      <c r="B526" s="44"/>
      <c r="C526" s="30"/>
      <c r="D526" s="29"/>
      <c r="E526" s="28"/>
      <c r="F526" s="74" t="s">
        <v>13</v>
      </c>
      <c r="G526" s="41"/>
      <c r="H526" s="36"/>
      <c r="I526" s="42"/>
      <c r="J526" s="42">
        <v>2000000</v>
      </c>
      <c r="K526" s="36"/>
      <c r="L526" s="42">
        <v>2000000</v>
      </c>
      <c r="M526" s="42"/>
      <c r="N526" s="42"/>
      <c r="O526" s="40"/>
      <c r="P526" s="40"/>
      <c r="Q526" s="40"/>
      <c r="S526" s="72"/>
    </row>
    <row r="527" spans="1:19" ht="12.75">
      <c r="A527" s="32"/>
      <c r="B527" s="44"/>
      <c r="C527" s="30"/>
      <c r="D527" s="29"/>
      <c r="E527" s="28"/>
      <c r="F527" s="74"/>
      <c r="G527" s="41"/>
      <c r="H527" s="36"/>
      <c r="I527" s="42"/>
      <c r="J527" s="42"/>
      <c r="K527" s="36"/>
      <c r="L527" s="41"/>
      <c r="M527" s="41"/>
      <c r="N527" s="41"/>
      <c r="O527" s="40"/>
      <c r="P527" s="40"/>
      <c r="Q527" s="40"/>
      <c r="S527" s="72"/>
    </row>
    <row r="528" spans="1:19" ht="12.75">
      <c r="A528" s="32"/>
      <c r="B528" s="31">
        <v>5113</v>
      </c>
      <c r="C528" s="30"/>
      <c r="D528" s="29"/>
      <c r="E528" s="28">
        <v>64</v>
      </c>
      <c r="F528" s="74" t="s">
        <v>12</v>
      </c>
      <c r="G528" s="41"/>
      <c r="H528" s="36"/>
      <c r="I528" s="42"/>
      <c r="J528" s="42"/>
      <c r="K528" s="36"/>
      <c r="L528" s="41"/>
      <c r="M528" s="41"/>
      <c r="N528" s="41"/>
      <c r="O528" s="40"/>
      <c r="P528" s="40"/>
      <c r="Q528" s="40"/>
      <c r="S528" s="72"/>
    </row>
    <row r="529" spans="1:19" ht="12.75">
      <c r="A529" s="32"/>
      <c r="B529" s="31"/>
      <c r="C529" s="30"/>
      <c r="D529" s="29"/>
      <c r="E529" s="28"/>
      <c r="F529" s="74"/>
      <c r="G529" s="41"/>
      <c r="H529" s="36"/>
      <c r="I529" s="42"/>
      <c r="J529" s="42"/>
      <c r="K529" s="36"/>
      <c r="L529" s="41"/>
      <c r="M529" s="41"/>
      <c r="N529" s="41"/>
      <c r="O529" s="40"/>
      <c r="P529" s="40"/>
      <c r="Q529" s="40"/>
      <c r="S529" s="72"/>
    </row>
    <row r="530" spans="1:19" ht="12.75">
      <c r="A530" s="52"/>
      <c r="B530" s="44">
        <v>5111</v>
      </c>
      <c r="C530" s="51"/>
      <c r="D530" s="50"/>
      <c r="E530" s="28">
        <v>65</v>
      </c>
      <c r="F530" s="74" t="s">
        <v>11</v>
      </c>
      <c r="G530" s="62"/>
      <c r="H530" s="36"/>
      <c r="I530" s="63"/>
      <c r="J530" s="63"/>
      <c r="K530" s="36"/>
      <c r="L530" s="62"/>
      <c r="M530" s="62"/>
      <c r="N530" s="62"/>
      <c r="O530" s="39"/>
      <c r="P530" s="39"/>
      <c r="Q530" s="39"/>
      <c r="S530" s="72"/>
    </row>
    <row r="531" spans="1:19" ht="12.75">
      <c r="A531" s="52"/>
      <c r="B531" s="44"/>
      <c r="C531" s="51"/>
      <c r="D531" s="50"/>
      <c r="E531" s="28"/>
      <c r="F531" s="74"/>
      <c r="G531" s="62"/>
      <c r="H531" s="36"/>
      <c r="I531" s="63"/>
      <c r="J531" s="63"/>
      <c r="K531" s="36"/>
      <c r="L531" s="62"/>
      <c r="M531" s="62"/>
      <c r="N531" s="62"/>
      <c r="O531" s="39"/>
      <c r="P531" s="39"/>
      <c r="Q531" s="39"/>
      <c r="S531" s="72"/>
    </row>
    <row r="532" spans="1:19" ht="12.75">
      <c r="A532" s="32"/>
      <c r="B532" s="44">
        <v>553</v>
      </c>
      <c r="C532" s="30"/>
      <c r="D532" s="29"/>
      <c r="E532" s="28">
        <v>66</v>
      </c>
      <c r="F532" s="74" t="s">
        <v>10</v>
      </c>
      <c r="G532" s="41"/>
      <c r="H532" s="36"/>
      <c r="I532" s="42"/>
      <c r="J532" s="42"/>
      <c r="K532" s="36"/>
      <c r="L532" s="41"/>
      <c r="M532" s="41"/>
      <c r="N532" s="41"/>
      <c r="O532" s="40"/>
      <c r="P532" s="40"/>
      <c r="Q532" s="40"/>
      <c r="S532" s="72"/>
    </row>
    <row r="533" spans="1:19" ht="12.75">
      <c r="A533" s="32"/>
      <c r="B533" s="44">
        <v>551</v>
      </c>
      <c r="C533" s="30"/>
      <c r="D533" s="29"/>
      <c r="E533" s="28">
        <v>67</v>
      </c>
      <c r="F533" s="74" t="s">
        <v>9</v>
      </c>
      <c r="G533" s="41"/>
      <c r="H533" s="36"/>
      <c r="I533" s="42"/>
      <c r="J533" s="42"/>
      <c r="K533" s="36"/>
      <c r="L533" s="41"/>
      <c r="M533" s="41"/>
      <c r="N533" s="41"/>
      <c r="O533" s="40"/>
      <c r="P533" s="40"/>
      <c r="Q533" s="40"/>
      <c r="S533" s="72"/>
    </row>
    <row r="534" spans="1:19" ht="13.5" thickBot="1">
      <c r="A534" s="32"/>
      <c r="B534" s="44"/>
      <c r="C534" s="30"/>
      <c r="D534" s="29"/>
      <c r="E534" s="28"/>
      <c r="F534" s="74"/>
      <c r="G534" s="41"/>
      <c r="H534" s="36"/>
      <c r="I534" s="42"/>
      <c r="J534" s="42"/>
      <c r="K534" s="36"/>
      <c r="L534" s="41"/>
      <c r="M534" s="41"/>
      <c r="N534" s="41"/>
      <c r="O534" s="40"/>
      <c r="P534" s="40"/>
      <c r="Q534" s="40"/>
      <c r="S534" s="72"/>
    </row>
    <row r="535" spans="1:19" ht="13.5" thickBot="1">
      <c r="A535" s="32"/>
      <c r="B535" s="31"/>
      <c r="C535" s="30"/>
      <c r="D535" s="29"/>
      <c r="E535" s="28"/>
      <c r="F535" s="27" t="s">
        <v>8</v>
      </c>
      <c r="G535" s="25" t="e">
        <f>#REF!+#REF!+#REF!+#REF!</f>
        <v>#REF!</v>
      </c>
      <c r="H535" s="25" t="e">
        <f>#REF!+#REF!+#REF!+#REF!</f>
        <v>#REF!</v>
      </c>
      <c r="I535" s="26" t="e">
        <f>#REF!+#REF!+#REF!+#REF!</f>
        <v>#REF!</v>
      </c>
      <c r="J535" s="26" t="e">
        <f>#REF!+#REF!+#REF!+#REF!</f>
        <v>#REF!</v>
      </c>
      <c r="K535" s="25" t="e">
        <f>#REF!+#REF!+#REF!+#REF!</f>
        <v>#REF!</v>
      </c>
      <c r="L535" s="25" t="e">
        <f>#REF!+#REF!+#REF!+#REF!</f>
        <v>#REF!</v>
      </c>
      <c r="M535" s="25" t="e">
        <f>#REF!+#REF!+#REF!+#REF!</f>
        <v>#REF!</v>
      </c>
      <c r="N535" s="25" t="e">
        <f>#REF!+#REF!+#REF!+#REF!</f>
        <v>#REF!</v>
      </c>
      <c r="O535" s="24">
        <f>SUM(O475:O534)</f>
        <v>201378300</v>
      </c>
      <c r="P535" s="24">
        <f>SUM(P475:P534)</f>
        <v>197859200</v>
      </c>
      <c r="Q535" s="73"/>
      <c r="S535" s="72"/>
    </row>
    <row r="536" spans="1:17" ht="15.75">
      <c r="A536" s="71"/>
      <c r="B536" s="70"/>
      <c r="C536" s="69"/>
      <c r="D536" s="68"/>
      <c r="E536" s="67"/>
      <c r="F536" s="65" t="s">
        <v>7</v>
      </c>
      <c r="G536" s="62"/>
      <c r="H536" s="36"/>
      <c r="I536" s="63"/>
      <c r="J536" s="63"/>
      <c r="K536" s="36"/>
      <c r="L536" s="62"/>
      <c r="M536" s="62"/>
      <c r="N536" s="62"/>
      <c r="O536" s="39"/>
      <c r="P536" s="39"/>
      <c r="Q536" s="66"/>
    </row>
    <row r="537" spans="1:17" ht="15.75">
      <c r="A537" s="52"/>
      <c r="B537" s="44"/>
      <c r="C537" s="51"/>
      <c r="D537" s="50"/>
      <c r="E537" s="49"/>
      <c r="F537" s="65"/>
      <c r="G537" s="62"/>
      <c r="H537" s="36"/>
      <c r="I537" s="63"/>
      <c r="J537" s="63"/>
      <c r="K537" s="36"/>
      <c r="L537" s="62"/>
      <c r="M537" s="62"/>
      <c r="N537" s="62"/>
      <c r="O537" s="39"/>
      <c r="P537" s="39"/>
      <c r="Q537" s="39"/>
    </row>
    <row r="538" spans="1:17" ht="15">
      <c r="A538" s="52"/>
      <c r="B538" s="44"/>
      <c r="C538" s="51"/>
      <c r="D538" s="50"/>
      <c r="E538" s="28"/>
      <c r="F538" s="64" t="s">
        <v>6</v>
      </c>
      <c r="G538" s="62"/>
      <c r="H538" s="36"/>
      <c r="I538" s="63"/>
      <c r="J538" s="63"/>
      <c r="K538" s="36"/>
      <c r="L538" s="62"/>
      <c r="M538" s="62"/>
      <c r="N538" s="62"/>
      <c r="O538" s="45"/>
      <c r="P538" s="45"/>
      <c r="Q538" s="45"/>
    </row>
    <row r="539" spans="1:17" ht="12.75">
      <c r="A539" s="52"/>
      <c r="B539" s="44"/>
      <c r="C539" s="61"/>
      <c r="D539" s="60"/>
      <c r="E539" s="59"/>
      <c r="F539" s="58" t="s">
        <v>5</v>
      </c>
      <c r="G539" s="55"/>
      <c r="H539" s="56"/>
      <c r="I539" s="57"/>
      <c r="J539" s="57"/>
      <c r="K539" s="56"/>
      <c r="L539" s="55"/>
      <c r="M539" s="54"/>
      <c r="N539" s="53"/>
      <c r="O539" s="39"/>
      <c r="P539" s="39"/>
      <c r="Q539" s="39"/>
    </row>
    <row r="540" spans="1:17" ht="14.25">
      <c r="A540" s="52" t="s">
        <v>4</v>
      </c>
      <c r="B540" s="44" t="s">
        <v>3</v>
      </c>
      <c r="C540" s="51">
        <v>60</v>
      </c>
      <c r="D540" s="50">
        <v>10</v>
      </c>
      <c r="E540" s="49">
        <v>10</v>
      </c>
      <c r="F540" s="48" t="s">
        <v>2</v>
      </c>
      <c r="G540" s="47">
        <v>7510800</v>
      </c>
      <c r="H540" s="36">
        <f>G540/283169000*100</f>
        <v>2.6524089854468533</v>
      </c>
      <c r="I540" s="46">
        <v>8190900</v>
      </c>
      <c r="J540" s="46">
        <v>1930510</v>
      </c>
      <c r="K540" s="36"/>
      <c r="L540" s="46">
        <v>358240</v>
      </c>
      <c r="M540" s="46">
        <v>19293400</v>
      </c>
      <c r="N540" s="46">
        <v>12642800</v>
      </c>
      <c r="O540" s="45">
        <v>20698060</v>
      </c>
      <c r="P540" s="45">
        <v>21177440</v>
      </c>
      <c r="Q540" s="45"/>
    </row>
    <row r="541" spans="1:17" ht="14.25">
      <c r="A541" s="32"/>
      <c r="B541" s="44"/>
      <c r="C541" s="30"/>
      <c r="D541" s="29"/>
      <c r="E541" s="28"/>
      <c r="F541" s="43"/>
      <c r="G541" s="41"/>
      <c r="H541" s="36"/>
      <c r="I541" s="42"/>
      <c r="J541" s="42"/>
      <c r="K541" s="36"/>
      <c r="L541" s="41"/>
      <c r="M541" s="41"/>
      <c r="N541" s="41"/>
      <c r="O541" s="40"/>
      <c r="P541" s="40"/>
      <c r="Q541" s="39"/>
    </row>
    <row r="542" spans="1:17" ht="13.5" thickBot="1">
      <c r="A542" s="22"/>
      <c r="B542" s="21"/>
      <c r="C542" s="20"/>
      <c r="D542" s="19"/>
      <c r="E542" s="18"/>
      <c r="F542" s="38"/>
      <c r="G542" s="35"/>
      <c r="H542" s="36"/>
      <c r="I542" s="37"/>
      <c r="J542" s="37"/>
      <c r="K542" s="36"/>
      <c r="L542" s="35"/>
      <c r="M542" s="35"/>
      <c r="N542" s="35"/>
      <c r="O542" s="34"/>
      <c r="P542" s="34"/>
      <c r="Q542" s="33"/>
    </row>
    <row r="543" spans="1:17" ht="13.5" thickBot="1">
      <c r="A543" s="32"/>
      <c r="B543" s="31"/>
      <c r="C543" s="30"/>
      <c r="D543" s="29"/>
      <c r="E543" s="28"/>
      <c r="F543" s="27" t="s">
        <v>1</v>
      </c>
      <c r="G543" s="25" t="e">
        <f>#REF!</f>
        <v>#REF!</v>
      </c>
      <c r="H543" s="25" t="e">
        <f>#REF!</f>
        <v>#REF!</v>
      </c>
      <c r="I543" s="26" t="e">
        <f>#REF!</f>
        <v>#REF!</v>
      </c>
      <c r="J543" s="26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 t="e">
        <f>#REF!</f>
        <v>#REF!</v>
      </c>
      <c r="O543" s="24">
        <f>SUM(O539:O542)</f>
        <v>20698060</v>
      </c>
      <c r="P543" s="24">
        <f>SUM(P539:P542)</f>
        <v>21177440</v>
      </c>
      <c r="Q543" s="23"/>
    </row>
    <row r="544" spans="1:17" ht="13.5" thickBot="1">
      <c r="A544" s="22"/>
      <c r="B544" s="21"/>
      <c r="C544" s="20"/>
      <c r="D544" s="19"/>
      <c r="E544" s="18"/>
      <c r="F544" s="17"/>
      <c r="G544" s="14"/>
      <c r="H544" s="15"/>
      <c r="I544" s="16"/>
      <c r="J544" s="16"/>
      <c r="K544" s="15"/>
      <c r="L544" s="14"/>
      <c r="M544" s="14"/>
      <c r="N544" s="14"/>
      <c r="O544" s="13"/>
      <c r="P544" s="13"/>
      <c r="Q544" s="13"/>
    </row>
    <row r="545" spans="1:17" ht="13.5" thickBot="1">
      <c r="A545" s="12"/>
      <c r="B545" s="11"/>
      <c r="C545" s="10"/>
      <c r="D545" s="9"/>
      <c r="E545" s="8"/>
      <c r="F545" s="7" t="s">
        <v>0</v>
      </c>
      <c r="G545" s="6" t="e">
        <f>G543+G535+#REF!+G472+G412+G258</f>
        <v>#REF!</v>
      </c>
      <c r="H545" s="6" t="e">
        <f>H543+H535+#REF!+H472+H412+H258</f>
        <v>#REF!</v>
      </c>
      <c r="I545" s="5" t="e">
        <f>I543+I535+#REF!+I472+I412+I258</f>
        <v>#REF!</v>
      </c>
      <c r="J545" s="5" t="e">
        <f>J543+J535+#REF!+J472+J412+J258</f>
        <v>#REF!</v>
      </c>
      <c r="K545" s="5" t="e">
        <f>K543+K535+#REF!+K472+K412+K258</f>
        <v>#REF!</v>
      </c>
      <c r="L545" s="5" t="e">
        <f>L543+L535+#REF!+L472+L412+L258</f>
        <v>#REF!</v>
      </c>
      <c r="M545" s="5" t="e">
        <f>M543+M535+#REF!+M472+M412+M258</f>
        <v>#REF!</v>
      </c>
      <c r="N545" s="5" t="e">
        <f>N543+N535+#REF!+N472+N412+N258</f>
        <v>#REF!</v>
      </c>
      <c r="O545" s="4">
        <f>O543+O535+O472+O412+O258</f>
        <v>494739600</v>
      </c>
      <c r="P545" s="4">
        <f>P543+P535+P472+P412+P258</f>
        <v>501891150</v>
      </c>
      <c r="Q545" s="3"/>
    </row>
    <row r="546" spans="14:15" ht="12.75">
      <c r="N546" s="2"/>
      <c r="O546" s="1"/>
    </row>
    <row r="547" spans="14:15" ht="12.75">
      <c r="N547" s="2"/>
      <c r="O547" s="1"/>
    </row>
    <row r="549" ht="12.75">
      <c r="O549" s="259"/>
    </row>
  </sheetData>
  <sheetProtection/>
  <mergeCells count="2">
    <mergeCell ref="B1:F1"/>
    <mergeCell ref="J1:Q1"/>
  </mergeCells>
  <printOptions/>
  <pageMargins left="0.15748031496062992" right="0.15748031496062992" top="0.35433070866141736" bottom="0.2362204724409449" header="0.2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0">
      <selection activeCell="B15" sqref="B15"/>
    </sheetView>
  </sheetViews>
  <sheetFormatPr defaultColWidth="11.421875" defaultRowHeight="12.75"/>
  <cols>
    <col min="1" max="1" width="45.8515625" style="0" customWidth="1"/>
    <col min="2" max="2" width="46.8515625" style="0" customWidth="1"/>
    <col min="3" max="3" width="44.140625" style="0" customWidth="1"/>
  </cols>
  <sheetData>
    <row r="1" ht="21">
      <c r="C1" s="670" t="s">
        <v>569</v>
      </c>
    </row>
    <row r="2" ht="19.5">
      <c r="C2" s="671" t="s">
        <v>570</v>
      </c>
    </row>
    <row r="3" ht="19.5">
      <c r="C3" s="671" t="s">
        <v>571</v>
      </c>
    </row>
    <row r="4" ht="19.5">
      <c r="C4" s="671" t="s">
        <v>572</v>
      </c>
    </row>
    <row r="5" ht="19.5">
      <c r="C5" s="671" t="s">
        <v>573</v>
      </c>
    </row>
    <row r="6" ht="19.5">
      <c r="C6" s="671"/>
    </row>
    <row r="7" ht="20.25">
      <c r="C7" s="672" t="s">
        <v>574</v>
      </c>
    </row>
    <row r="9" ht="13.5" thickBot="1"/>
    <row r="10" spans="1:3" ht="27" thickBot="1">
      <c r="A10" s="673" t="s">
        <v>575</v>
      </c>
      <c r="B10" s="674" t="s">
        <v>576</v>
      </c>
      <c r="C10" s="673" t="s">
        <v>577</v>
      </c>
    </row>
    <row r="11" spans="1:3" ht="48.75" customHeight="1" thickBot="1">
      <c r="A11" s="694">
        <f>'Recettes 2015'!P75</f>
        <v>264136850</v>
      </c>
      <c r="B11" s="675">
        <f>'[1]la regle de 33 '!N74</f>
        <v>264343000</v>
      </c>
      <c r="C11" s="676" t="s">
        <v>578</v>
      </c>
    </row>
    <row r="12" spans="1:3" ht="37.5" customHeight="1" thickBot="1">
      <c r="A12" s="695">
        <f>'Recettes 2015'!P161</f>
        <v>575300</v>
      </c>
      <c r="B12" s="675">
        <f>'[1]la regle de 33 '!N160</f>
        <v>366300</v>
      </c>
      <c r="C12" s="676" t="s">
        <v>579</v>
      </c>
    </row>
    <row r="13" spans="1:3" ht="36" customHeight="1" thickBot="1">
      <c r="A13" s="694">
        <f>'Recettes 2015'!P215</f>
        <v>135515000</v>
      </c>
      <c r="B13" s="675">
        <f>'[1]la regle de 33 '!N213</f>
        <v>130310000</v>
      </c>
      <c r="C13" s="676" t="s">
        <v>580</v>
      </c>
    </row>
    <row r="14" spans="1:3" ht="35.25" customHeight="1" thickBot="1">
      <c r="A14" s="695">
        <f>'Recettes 2015'!P372</f>
        <v>90663900</v>
      </c>
      <c r="B14" s="675">
        <f>'[1]la regle de 33 '!N367</f>
        <v>77170200</v>
      </c>
      <c r="C14" s="676" t="s">
        <v>581</v>
      </c>
    </row>
    <row r="15" spans="1:3" ht="35.25" customHeight="1" thickBot="1">
      <c r="A15" s="694">
        <f>'Recettes 2015'!P419</f>
        <v>11000100</v>
      </c>
      <c r="B15" s="675">
        <f>'[1]la regle de 33 '!N414</f>
        <v>11000100</v>
      </c>
      <c r="C15" s="676" t="s">
        <v>582</v>
      </c>
    </row>
    <row r="16" spans="1:3" ht="48.75" customHeight="1" thickBot="1">
      <c r="A16" s="695">
        <f>'Recettes 2015'!P434</f>
        <v>0</v>
      </c>
      <c r="B16" s="677">
        <f>'[1]la regle de 33 '!N429</f>
        <v>0</v>
      </c>
      <c r="C16" s="676" t="s">
        <v>583</v>
      </c>
    </row>
    <row r="17" spans="1:3" ht="21.75" thickBot="1">
      <c r="A17" s="693">
        <f>SUM(A11:A16)</f>
        <v>501891150</v>
      </c>
      <c r="B17" s="678">
        <f>SUM(B11:B16)</f>
        <v>483189600</v>
      </c>
      <c r="C17" s="679" t="s">
        <v>584</v>
      </c>
    </row>
    <row r="18" spans="1:3" ht="12.75">
      <c r="A18" s="255"/>
      <c r="B18" s="680"/>
      <c r="C18" s="681"/>
    </row>
    <row r="19" spans="1:3" ht="12.75">
      <c r="A19" s="255"/>
      <c r="B19" s="680"/>
      <c r="C19" s="681"/>
    </row>
    <row r="20" spans="1:3" ht="12.75">
      <c r="A20" s="255"/>
      <c r="B20" s="680"/>
      <c r="C20" s="681"/>
    </row>
    <row r="21" spans="1:3" ht="12.75">
      <c r="A21" s="255"/>
      <c r="B21" s="680"/>
      <c r="C21" s="681"/>
    </row>
    <row r="22" spans="1:3" ht="12.75">
      <c r="A22" s="255"/>
      <c r="B22" s="680"/>
      <c r="C22" s="681"/>
    </row>
    <row r="23" spans="1:3" ht="12.75">
      <c r="A23" s="255"/>
      <c r="B23" s="680"/>
      <c r="C23" s="681"/>
    </row>
    <row r="24" spans="1:3" ht="12.75">
      <c r="A24" s="255"/>
      <c r="B24" s="680"/>
      <c r="C24" s="681"/>
    </row>
    <row r="25" spans="1:3" ht="12.75">
      <c r="A25" s="255"/>
      <c r="B25" s="680"/>
      <c r="C25" s="681"/>
    </row>
    <row r="26" spans="2:3" ht="12.75">
      <c r="B26" s="682"/>
      <c r="C26" s="683"/>
    </row>
    <row r="27" spans="2:3" ht="12.75">
      <c r="B27" s="682"/>
      <c r="C27" s="683"/>
    </row>
    <row r="28" ht="21">
      <c r="C28" s="670" t="s">
        <v>569</v>
      </c>
    </row>
    <row r="29" ht="19.5">
      <c r="C29" s="671" t="s">
        <v>570</v>
      </c>
    </row>
    <row r="30" ht="19.5">
      <c r="C30" s="671" t="s">
        <v>571</v>
      </c>
    </row>
    <row r="31" ht="19.5">
      <c r="C31" s="671" t="s">
        <v>572</v>
      </c>
    </row>
    <row r="32" ht="19.5">
      <c r="C32" s="671" t="s">
        <v>573</v>
      </c>
    </row>
    <row r="34" ht="20.25">
      <c r="C34" s="672" t="s">
        <v>585</v>
      </c>
    </row>
    <row r="36" ht="13.5" thickBot="1"/>
    <row r="37" spans="1:3" ht="27" thickBot="1">
      <c r="A37" s="673" t="s">
        <v>575</v>
      </c>
      <c r="B37" s="674" t="s">
        <v>576</v>
      </c>
      <c r="C37" s="673" t="s">
        <v>577</v>
      </c>
    </row>
    <row r="38" spans="1:3" ht="38.25" customHeight="1" thickBot="1">
      <c r="A38" s="684">
        <f>'Depenses 2015'!P258</f>
        <v>224073710</v>
      </c>
      <c r="B38" s="685">
        <f>'[1]depenses depenses 2015'!O258</f>
        <v>207203170</v>
      </c>
      <c r="C38" s="676" t="s">
        <v>578</v>
      </c>
    </row>
    <row r="39" spans="1:3" ht="39" customHeight="1" thickBot="1">
      <c r="A39" s="684">
        <f>'Depenses 2015'!P412</f>
        <v>9030600</v>
      </c>
      <c r="B39" s="685">
        <f>'[1]depenses depenses 2015'!O412</f>
        <v>8790600</v>
      </c>
      <c r="C39" s="676" t="s">
        <v>579</v>
      </c>
    </row>
    <row r="40" spans="1:3" ht="34.5" customHeight="1" thickBot="1">
      <c r="A40" s="686">
        <f>'Depenses 2015'!P472</f>
        <v>49750200</v>
      </c>
      <c r="B40" s="687">
        <f>'[1]depenses depenses 2015'!O472</f>
        <v>56669470</v>
      </c>
      <c r="C40" s="676" t="s">
        <v>580</v>
      </c>
    </row>
    <row r="41" spans="1:3" ht="41.25" customHeight="1" thickBot="1">
      <c r="A41" s="688">
        <f>'Depenses 2015'!S500</f>
        <v>0</v>
      </c>
      <c r="B41" s="689"/>
      <c r="C41" s="676" t="s">
        <v>581</v>
      </c>
    </row>
    <row r="42" spans="1:3" ht="42.75" customHeight="1" thickBot="1">
      <c r="A42" s="684">
        <f>'Depenses 2015'!P535</f>
        <v>197859200</v>
      </c>
      <c r="B42" s="685">
        <f>'[1]depenses depenses 2015'!O534</f>
        <v>201378300</v>
      </c>
      <c r="C42" s="676" t="s">
        <v>582</v>
      </c>
    </row>
    <row r="43" spans="1:3" ht="58.5" customHeight="1" thickBot="1">
      <c r="A43" s="684">
        <f>'Depenses 2015'!P543</f>
        <v>21177440</v>
      </c>
      <c r="B43" s="685">
        <f>'[1]depenses depenses 2015'!O542</f>
        <v>20698060</v>
      </c>
      <c r="C43" s="690" t="s">
        <v>583</v>
      </c>
    </row>
    <row r="44" spans="1:3" ht="21.75" thickBot="1">
      <c r="A44" s="691">
        <f>SUM(A38:A43)</f>
        <v>501891150</v>
      </c>
      <c r="B44" s="691">
        <f>SUM(B38:B43)</f>
        <v>494739600</v>
      </c>
      <c r="C44" s="692" t="s">
        <v>586</v>
      </c>
    </row>
    <row r="47" ht="12.75">
      <c r="A47" s="717">
        <f>A44-A43</f>
        <v>480713710</v>
      </c>
    </row>
  </sheetData>
  <sheetProtection/>
  <printOptions/>
  <pageMargins left="0.11811023622047245" right="0.5118110236220472" top="0.15748031496062992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E15" sqref="E15"/>
    </sheetView>
  </sheetViews>
  <sheetFormatPr defaultColWidth="11.421875" defaultRowHeight="12.75"/>
  <cols>
    <col min="1" max="1" width="26.7109375" style="0" customWidth="1"/>
    <col min="2" max="2" width="28.140625" style="0" customWidth="1"/>
    <col min="3" max="3" width="23.57421875" style="0" customWidth="1"/>
    <col min="4" max="4" width="25.140625" style="0" customWidth="1"/>
    <col min="5" max="5" width="41.00390625" style="0" customWidth="1"/>
  </cols>
  <sheetData>
    <row r="1" ht="15.75">
      <c r="E1" s="696" t="s">
        <v>587</v>
      </c>
    </row>
    <row r="2" ht="15.75">
      <c r="E2" s="696" t="s">
        <v>570</v>
      </c>
    </row>
    <row r="3" ht="15.75">
      <c r="E3" s="696" t="s">
        <v>571</v>
      </c>
    </row>
    <row r="4" ht="15.75">
      <c r="E4" s="696" t="s">
        <v>572</v>
      </c>
    </row>
    <row r="5" ht="15.75">
      <c r="E5" s="696" t="s">
        <v>573</v>
      </c>
    </row>
    <row r="6" ht="15.75">
      <c r="E6" s="696"/>
    </row>
    <row r="7" ht="23.25">
      <c r="D7" s="697" t="s">
        <v>588</v>
      </c>
    </row>
    <row r="8" ht="15">
      <c r="E8" s="698" t="s">
        <v>589</v>
      </c>
    </row>
    <row r="9" ht="15.75" thickBot="1">
      <c r="E9" s="699"/>
    </row>
    <row r="10" spans="1:5" ht="19.5" thickBot="1">
      <c r="A10" s="700"/>
      <c r="B10" s="701" t="s">
        <v>590</v>
      </c>
      <c r="C10" s="700"/>
      <c r="D10" s="701" t="s">
        <v>591</v>
      </c>
      <c r="E10" s="255"/>
    </row>
    <row r="11" spans="1:5" ht="19.5" thickBot="1">
      <c r="A11" s="702" t="s">
        <v>592</v>
      </c>
      <c r="B11" s="702" t="s">
        <v>593</v>
      </c>
      <c r="C11" s="702" t="s">
        <v>592</v>
      </c>
      <c r="D11" s="703" t="s">
        <v>594</v>
      </c>
      <c r="E11" s="704"/>
    </row>
    <row r="12" spans="1:5" ht="19.5" thickBot="1">
      <c r="A12" s="705">
        <v>25000000</v>
      </c>
      <c r="B12" s="705">
        <v>31800000</v>
      </c>
      <c r="C12" s="705">
        <v>25000000</v>
      </c>
      <c r="D12" s="705">
        <v>31800000</v>
      </c>
      <c r="E12" s="706" t="s">
        <v>595</v>
      </c>
    </row>
    <row r="13" spans="1:5" ht="19.5" thickBot="1">
      <c r="A13" s="707">
        <v>11000000</v>
      </c>
      <c r="B13" s="707">
        <v>10000000</v>
      </c>
      <c r="C13" s="707">
        <v>11000000</v>
      </c>
      <c r="D13" s="707">
        <v>10000000</v>
      </c>
      <c r="E13" s="708" t="s">
        <v>596</v>
      </c>
    </row>
    <row r="14" spans="1:5" ht="19.5" thickBot="1">
      <c r="A14" s="705">
        <v>5350000</v>
      </c>
      <c r="B14" s="705">
        <v>5800000</v>
      </c>
      <c r="C14" s="705">
        <v>5350000</v>
      </c>
      <c r="D14" s="705">
        <v>5800000</v>
      </c>
      <c r="E14" s="706" t="s">
        <v>597</v>
      </c>
    </row>
    <row r="15" spans="1:5" ht="19.5" thickBot="1">
      <c r="A15" s="705">
        <v>4600000</v>
      </c>
      <c r="B15" s="705">
        <v>5000000</v>
      </c>
      <c r="C15" s="705">
        <v>4600000</v>
      </c>
      <c r="D15" s="705">
        <v>5000000</v>
      </c>
      <c r="E15" s="708" t="s">
        <v>598</v>
      </c>
    </row>
    <row r="16" spans="1:5" ht="19.5" thickBot="1">
      <c r="A16" s="705">
        <v>3770000</v>
      </c>
      <c r="B16" s="705">
        <v>4100000</v>
      </c>
      <c r="C16" s="705">
        <v>3770000</v>
      </c>
      <c r="D16" s="705">
        <v>4100000</v>
      </c>
      <c r="E16" s="706" t="s">
        <v>599</v>
      </c>
    </row>
    <row r="17" spans="1:5" ht="19.5" thickBot="1">
      <c r="A17" s="705">
        <v>4600000</v>
      </c>
      <c r="B17" s="705">
        <v>5000000</v>
      </c>
      <c r="C17" s="705">
        <v>4600000</v>
      </c>
      <c r="D17" s="705">
        <v>5000000</v>
      </c>
      <c r="E17" s="708" t="s">
        <v>600</v>
      </c>
    </row>
    <row r="18" spans="1:5" ht="19.5" thickBot="1">
      <c r="A18" s="705">
        <v>3770000</v>
      </c>
      <c r="B18" s="705">
        <v>4100000</v>
      </c>
      <c r="C18" s="705">
        <v>3770000</v>
      </c>
      <c r="D18" s="705">
        <v>4100000</v>
      </c>
      <c r="E18" s="706" t="s">
        <v>601</v>
      </c>
    </row>
    <row r="19" spans="1:5" ht="19.5" thickBot="1">
      <c r="A19" s="705">
        <f>SUM(A12:A18)</f>
        <v>58090000</v>
      </c>
      <c r="B19" s="705">
        <f>SUM(B12:B18)</f>
        <v>65800000</v>
      </c>
      <c r="C19" s="705">
        <f>SUM(C12:C18)</f>
        <v>58090000</v>
      </c>
      <c r="D19" s="705">
        <f>SUM(D12:D18)</f>
        <v>65800000</v>
      </c>
      <c r="E19" s="706" t="s">
        <v>602</v>
      </c>
    </row>
    <row r="20" spans="1:5" ht="12.75">
      <c r="A20" s="255"/>
      <c r="B20" s="709"/>
      <c r="C20" s="709"/>
      <c r="D20" s="709"/>
      <c r="E20" s="709"/>
    </row>
    <row r="21" spans="1:5" ht="14.25">
      <c r="A21" s="255"/>
      <c r="B21" s="255"/>
      <c r="C21" s="255"/>
      <c r="D21" s="255"/>
      <c r="E21" s="710" t="s">
        <v>603</v>
      </c>
    </row>
    <row r="22" spans="1:5" ht="15" thickBot="1">
      <c r="A22" s="255"/>
      <c r="B22" s="255"/>
      <c r="C22" s="255"/>
      <c r="D22" s="255"/>
      <c r="E22" s="711"/>
    </row>
    <row r="23" spans="1:5" ht="19.5" thickBot="1">
      <c r="A23" s="700"/>
      <c r="B23" s="701" t="s">
        <v>590</v>
      </c>
      <c r="C23" s="700"/>
      <c r="D23" s="701" t="s">
        <v>591</v>
      </c>
      <c r="E23" s="712"/>
    </row>
    <row r="24" spans="1:5" ht="19.5" thickBot="1">
      <c r="A24" s="702" t="s">
        <v>592</v>
      </c>
      <c r="B24" s="702" t="s">
        <v>593</v>
      </c>
      <c r="C24" s="702" t="s">
        <v>592</v>
      </c>
      <c r="D24" s="703" t="s">
        <v>594</v>
      </c>
      <c r="E24" s="713"/>
    </row>
    <row r="25" spans="1:5" ht="19.5" thickBot="1">
      <c r="A25" s="705">
        <v>600000</v>
      </c>
      <c r="B25" s="705">
        <v>600000</v>
      </c>
      <c r="C25" s="705">
        <v>600000</v>
      </c>
      <c r="D25" s="705">
        <v>600000</v>
      </c>
      <c r="E25" s="706" t="s">
        <v>604</v>
      </c>
    </row>
    <row r="26" spans="1:5" ht="19.5" thickBot="1">
      <c r="A26" s="707">
        <v>11859200</v>
      </c>
      <c r="B26" s="707">
        <v>11859200</v>
      </c>
      <c r="C26" s="707">
        <v>11859200</v>
      </c>
      <c r="D26" s="707">
        <v>11859200</v>
      </c>
      <c r="E26" s="708" t="s">
        <v>605</v>
      </c>
    </row>
    <row r="27" spans="1:5" ht="19.5" thickBot="1">
      <c r="A27" s="705">
        <v>1000000</v>
      </c>
      <c r="B27" s="705">
        <v>1000000</v>
      </c>
      <c r="C27" s="705">
        <v>1000000</v>
      </c>
      <c r="D27" s="705">
        <v>1000000</v>
      </c>
      <c r="E27" s="706" t="s">
        <v>606</v>
      </c>
    </row>
    <row r="28" spans="1:5" ht="19.5" thickBot="1">
      <c r="A28" s="705">
        <v>1000</v>
      </c>
      <c r="B28" s="705">
        <v>1000</v>
      </c>
      <c r="C28" s="705">
        <v>1000</v>
      </c>
      <c r="D28" s="705">
        <v>1000</v>
      </c>
      <c r="E28" s="706" t="s">
        <v>607</v>
      </c>
    </row>
    <row r="29" spans="1:5" ht="19.5" thickBot="1">
      <c r="A29" s="705">
        <v>1500000</v>
      </c>
      <c r="B29" s="705">
        <v>1500000</v>
      </c>
      <c r="C29" s="705">
        <v>1500000</v>
      </c>
      <c r="D29" s="705">
        <v>1500000</v>
      </c>
      <c r="E29" s="706" t="s">
        <v>608</v>
      </c>
    </row>
    <row r="30" spans="1:5" ht="19.5" thickBot="1">
      <c r="A30" s="705">
        <f>SUM(A25:A29)</f>
        <v>14960200</v>
      </c>
      <c r="B30" s="705">
        <f>SUM(B25:B29)</f>
        <v>14960200</v>
      </c>
      <c r="C30" s="705">
        <f>SUM(C25:C29)</f>
        <v>14960200</v>
      </c>
      <c r="D30" s="705">
        <f>SUM(D25:D29)</f>
        <v>14960200</v>
      </c>
      <c r="E30" s="706" t="s">
        <v>609</v>
      </c>
    </row>
    <row r="31" spans="1:5" ht="9.75" customHeight="1" thickBot="1">
      <c r="A31" s="255"/>
      <c r="B31" s="255"/>
      <c r="C31" s="255"/>
      <c r="D31" s="255"/>
      <c r="E31" s="714"/>
    </row>
    <row r="32" spans="1:5" ht="19.5" thickBot="1">
      <c r="A32" s="715">
        <f>A19+A30</f>
        <v>73050200</v>
      </c>
      <c r="B32" s="715">
        <f>B19+B30</f>
        <v>80760200</v>
      </c>
      <c r="C32" s="715">
        <f>C19+C30</f>
        <v>73050200</v>
      </c>
      <c r="D32" s="715">
        <f>D19+D30</f>
        <v>80760200</v>
      </c>
      <c r="E32" s="716" t="s">
        <v>610</v>
      </c>
    </row>
  </sheetData>
  <sheetProtection/>
  <printOptions/>
  <pageMargins left="0.11811023622047245" right="0.31496062992125984" top="0.15748031496062992" bottom="0.15748031496062992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elmehdi-tech</dc:creator>
  <cp:keywords/>
  <dc:description/>
  <cp:lastModifiedBy>HP</cp:lastModifiedBy>
  <cp:lastPrinted>2019-09-25T08:43:27Z</cp:lastPrinted>
  <dcterms:created xsi:type="dcterms:W3CDTF">2014-10-22T18:21:46Z</dcterms:created>
  <dcterms:modified xsi:type="dcterms:W3CDTF">2020-07-03T21:50:10Z</dcterms:modified>
  <cp:category/>
  <cp:version/>
  <cp:contentType/>
  <cp:contentStatus/>
</cp:coreProperties>
</file>